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00" activeTab="2"/>
  </bookViews>
  <sheets>
    <sheet name="Nej pes, fena, mladí, veterani" sheetId="1" r:id="rId1"/>
    <sheet name="zdroje nej pes" sheetId="3" state="hidden" r:id="rId2"/>
    <sheet name="Sportovní pes fena" sheetId="2" r:id="rId3"/>
    <sheet name="Lovecky pes" sheetId="5" r:id="rId4"/>
    <sheet name="zdroje lovecky pes" sheetId="6" state="hidden" r:id="rId5"/>
    <sheet name="sampion podminky" sheetId="8" state="hidden" r:id="rId6"/>
    <sheet name="sportovni pes_zdroje02" sheetId="9" state="hidden" r:id="rId7"/>
  </sheets>
  <externalReferences>
    <externalReference r:id="rId8"/>
  </externalReferenc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2" l="1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17" i="2"/>
  <c r="E119" i="9"/>
  <c r="E124" i="9" s="1"/>
  <c r="E116" i="9"/>
  <c r="E121" i="9" s="1"/>
  <c r="E117" i="9"/>
  <c r="E122" i="9" s="1"/>
  <c r="E118" i="9"/>
  <c r="E123" i="9" s="1"/>
  <c r="E115" i="9"/>
  <c r="E120" i="9" s="1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89" i="9"/>
  <c r="D90" i="9"/>
  <c r="D91" i="9"/>
  <c r="D92" i="9"/>
  <c r="D93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67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1" i="9"/>
  <c r="G73" i="1" l="1"/>
  <c r="A18" i="1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2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G16" i="8" l="1"/>
  <c r="G17" i="8"/>
  <c r="G15" i="8"/>
  <c r="G10" i="8"/>
  <c r="G13" i="8"/>
  <c r="G12" i="8"/>
  <c r="G7" i="8"/>
  <c r="G6" i="8"/>
  <c r="G4" i="8"/>
  <c r="G14" i="8"/>
  <c r="G8" i="8"/>
  <c r="G3" i="8"/>
  <c r="G11" i="8"/>
  <c r="G2" i="8"/>
  <c r="G9" i="8"/>
  <c r="G5" i="8"/>
  <c r="G74" i="1" l="1"/>
  <c r="G72" i="1"/>
  <c r="J16" i="5" l="1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15" i="5"/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27" i="1"/>
  <c r="A20" i="1" l="1"/>
  <c r="H18" i="1"/>
  <c r="H16" i="1"/>
  <c r="F48" i="2"/>
  <c r="J46" i="5" l="1"/>
</calcChain>
</file>

<file path=xl/sharedStrings.xml><?xml version="1.0" encoding="utf-8"?>
<sst xmlns="http://schemas.openxmlformats.org/spreadsheetml/2006/main" count="648" uniqueCount="362">
  <si>
    <t>Jméno psa/feny:</t>
  </si>
  <si>
    <t>Datum narození:</t>
  </si>
  <si>
    <t>Jméno majitele:</t>
  </si>
  <si>
    <t>Adresa majitele:</t>
  </si>
  <si>
    <t>Telefon/e-mail:</t>
  </si>
  <si>
    <t>Přihlašuji psa/fenu do soutěže:</t>
  </si>
  <si>
    <t>Nejlepší výstavní pes</t>
  </si>
  <si>
    <t>do těchto buněk informace vepiště (datum, název výstavy, získané ocenění)</t>
  </si>
  <si>
    <t>v těchto buňkách vyberte z rozbalovacího seznamu (nejvyšší dosažené ocenění, typ výstavy a země konání)</t>
  </si>
  <si>
    <t>v těchto buňkách se objeví počet získaných bodů z dané výstavy</t>
  </si>
  <si>
    <t>poř. č.</t>
  </si>
  <si>
    <t>datum</t>
  </si>
  <si>
    <t>místo</t>
  </si>
  <si>
    <t xml:space="preserve">ocenění </t>
  </si>
  <si>
    <t xml:space="preserve">nejvyšší dosažené ocenění </t>
  </si>
  <si>
    <t>typ výstavy</t>
  </si>
  <si>
    <t xml:space="preserve">země konání </t>
  </si>
  <si>
    <t>body</t>
  </si>
  <si>
    <t>V3</t>
  </si>
  <si>
    <t>Klubová a Speciální výstava</t>
  </si>
  <si>
    <t>Výstava konaná v ČR</t>
  </si>
  <si>
    <t>res. CAC</t>
  </si>
  <si>
    <t>CAC</t>
  </si>
  <si>
    <t>Národní výstava</t>
  </si>
  <si>
    <t>Výstava konaná v PL, HU, SLO, HR</t>
  </si>
  <si>
    <t>V4</t>
  </si>
  <si>
    <t>Celkem získaných bodů:</t>
  </si>
  <si>
    <t>Nejlepší sportovní pes</t>
  </si>
  <si>
    <t>do těchto buněk informace vepiště (datum, název zkoušky/závodu)</t>
  </si>
  <si>
    <t>v těchto buňkách vyberte z rozbalovacího seznamu (typ zkoušky/závodu, výsledek zkoušky/závodu)</t>
  </si>
  <si>
    <t>v těchto buňkách se objeví počet získaných bodů z dané zkoušky/závodu</t>
  </si>
  <si>
    <t>zkouška/závod</t>
  </si>
  <si>
    <t>typ zkoušky/závodu</t>
  </si>
  <si>
    <t>výsledek</t>
  </si>
  <si>
    <t>Základní bodování (národní výstava)</t>
  </si>
  <si>
    <t>Krajská a oblastní výstava</t>
  </si>
  <si>
    <t>V1</t>
  </si>
  <si>
    <t>Nejlepší výstavní fena</t>
  </si>
  <si>
    <t>V2</t>
  </si>
  <si>
    <t>Nejlepší mladý pes</t>
  </si>
  <si>
    <t>Nejlepší mladá fena</t>
  </si>
  <si>
    <t>Nejlepší veterán pes</t>
  </si>
  <si>
    <t>CAJC</t>
  </si>
  <si>
    <t>Nejlepší veterán fena</t>
  </si>
  <si>
    <t>CACIB</t>
  </si>
  <si>
    <t>res. CACIB</t>
  </si>
  <si>
    <t>Krajský a oblastní vítěz</t>
  </si>
  <si>
    <t xml:space="preserve">Národní vítěz </t>
  </si>
  <si>
    <t>Nejlepší pes - fena/ Klubový vítěz</t>
  </si>
  <si>
    <t>Nejlepší (mladý, veterán) jedinec  Krajské nebo oblastní výstavy ( pořadí 1,2 nebo 3)</t>
  </si>
  <si>
    <t>BOJ</t>
  </si>
  <si>
    <t>BOV</t>
  </si>
  <si>
    <t>BOS</t>
  </si>
  <si>
    <t>BOB</t>
  </si>
  <si>
    <t>JBIG / BIG</t>
  </si>
  <si>
    <t>JBIG 2/ BIG 2</t>
  </si>
  <si>
    <t>JBIG 3 / BIG 3</t>
  </si>
  <si>
    <t>JBIG 4 / BIG 4</t>
  </si>
  <si>
    <t>JBIG 5 / BIG 5</t>
  </si>
  <si>
    <t>JBIS / BIS / VBIS/ Honor BIS</t>
  </si>
  <si>
    <t>JBIS 2 / BIS 2 / VBIS 2 /Honor BIS 2</t>
  </si>
  <si>
    <t>JBIS 3 / BIS 3 / VBIS 3 / Honor BIS 3</t>
  </si>
  <si>
    <t>JBIS 4 / BIS 4 / VBIS 4 / Honor BIS 4</t>
  </si>
  <si>
    <t>JBIS 5 / BIS 5 / VBIS 5 / Honor BIS 5</t>
  </si>
  <si>
    <t>Výstava konaná v DE</t>
  </si>
  <si>
    <t>Výstava konaná v AT, SK</t>
  </si>
  <si>
    <t>Výstava konaná v NL, B, N, SWE, FIN, DK, LV, EST, FR, ITL</t>
  </si>
  <si>
    <t xml:space="preserve">Výstava konaná v ostatních zemích. </t>
  </si>
  <si>
    <t>Mezinárodní výstava</t>
  </si>
  <si>
    <t>Krajská a Oblastní výstava</t>
  </si>
  <si>
    <t>Evropská</t>
  </si>
  <si>
    <t>CRUFTS / Světová</t>
  </si>
  <si>
    <t>ZOP, ZZO, ZM, BH-VT</t>
  </si>
  <si>
    <t>ZZZ, IRO-WV, IRO-FV, IRO-LV, IRO-TV, IRO-FLV, IRO-MTV</t>
  </si>
  <si>
    <t>NW UZ, NW NZ, NW DZ, NW WZ + NW (I+E+C+V) b</t>
  </si>
  <si>
    <t>A1</t>
  </si>
  <si>
    <t>MD1, HtM1, F1, DwD1</t>
  </si>
  <si>
    <t>ZPU-1, ZZO1, ZPS1, IBGH-1, IGP-V, StPr.1, GPr.1, UPr.1, FPr.1, IGP-ZTP, IGP-FH, IFH-V, IFH-1</t>
  </si>
  <si>
    <t>ZZP1, ZTV1, ZZS1, ZLP1, ZVP1, IRO-WA, IRO-FA, IRO-LA, IRO-TA, IRO-FLA, IRO-MTA</t>
  </si>
  <si>
    <t>NW U1, NW N1, NW D1, NW W1 + NW (I+E+C+V) 1</t>
  </si>
  <si>
    <t>A2</t>
  </si>
  <si>
    <t>MD2, HtM2, F2, DwD2</t>
  </si>
  <si>
    <t>ZPU-2, ZPU-S, ZPS2, ZPO2, ZZO2, IBGH-2, FPr.2, UPr.2, GPr.2, SPr.2, StPr.2</t>
  </si>
  <si>
    <t>ZZP2, ZTV2, ZZS2, ZLP2, ZVP2, IRO-WB, IRO-FB, IRO-LB, IRO-TB, IRO-FLB, IRO-MTB, ZZP(C), ZTV(C), ZLP(C), ZVP(C)</t>
  </si>
  <si>
    <t>MD3, HtM3, F3, DwD3</t>
  </si>
  <si>
    <t>canisterapeutická zkouška</t>
  </si>
  <si>
    <t>coursing - závod</t>
  </si>
  <si>
    <t xml:space="preserve">coursing - interní závody, memoriál aj. </t>
  </si>
  <si>
    <t>coursing - Mistrovství ČR</t>
  </si>
  <si>
    <t>coursing - Mistrovství EU a Světa</t>
  </si>
  <si>
    <t>Lovecký pes roku</t>
  </si>
  <si>
    <t>do těchto buněk informace vepiště (datum, název zkoušky, počet účastníků)</t>
  </si>
  <si>
    <t>v těchto buňkách vyberte z rozbalovacího seznamu (typ zkoušky, dosažené výsledky, počet účastníků)</t>
  </si>
  <si>
    <t>v těchto buňkách se objeví počet získaných bodů z dané zkoušky</t>
  </si>
  <si>
    <t>zkoušky</t>
  </si>
  <si>
    <t>počet účastníků</t>
  </si>
  <si>
    <t>typ zkoušky</t>
  </si>
  <si>
    <t>Cena</t>
  </si>
  <si>
    <t>Titul</t>
  </si>
  <si>
    <t>Umístění</t>
  </si>
  <si>
    <t>Klubová/Memoriál Dr. Urbana</t>
  </si>
  <si>
    <t>hodnocení</t>
  </si>
  <si>
    <t>Barvářské zkoušky (BZ)_III. cena_1 - 6_Ne</t>
  </si>
  <si>
    <t>Barvářské zkoušky (BZ)_III. cena_7 - 12_Ne</t>
  </si>
  <si>
    <t>Barvářské zkoušky (BZ)_III. cena_13 - 18_Ne</t>
  </si>
  <si>
    <t>Barvářské zkoušky (BZ)_III. cena_19 - 24_Ne</t>
  </si>
  <si>
    <t>Barvářské zkoušky (BZ)_II. cena_1 - 6_Ne</t>
  </si>
  <si>
    <t>Barvářské zkoušky (BZ)_II. cena_7 - 12_Ne</t>
  </si>
  <si>
    <t>Barvářské zkoušky (BZ)_II. cena_13 - 18_Ne</t>
  </si>
  <si>
    <t>Barvářské zkoušky (BZ)_II. cena_19 - 24_Ne</t>
  </si>
  <si>
    <t>Barvářské zkoušky (BZ)_I. cena_1 - 6_Ne</t>
  </si>
  <si>
    <t>Barvářské zkoušky (BZ)_I. cena_7 - 12_Ne</t>
  </si>
  <si>
    <t>Barvářské zkoušky (BZ)_I. cena_13 - 18_Ne</t>
  </si>
  <si>
    <t>Barvářské zkoušky (BZ)_I. cena_19 - 24_Ne</t>
  </si>
  <si>
    <t>Barvářské zkoušky (BZ)_Res. CACT_1 - 6_Ne</t>
  </si>
  <si>
    <t>Barvářské zkoušky (BZ)_Res. CACT_7 - 12_Ne</t>
  </si>
  <si>
    <t>Barvářské zkoušky (BZ)_Res. CACT_13 - 18_Ne</t>
  </si>
  <si>
    <t>Barvářské zkoušky (BZ)_Res. CACT_19 - 24_Ne</t>
  </si>
  <si>
    <t>Barvářské zkoušky (BZ)_CACT_1 - 6_Ne</t>
  </si>
  <si>
    <t>Barvářské zkoušky (BZ)_CACT_7 - 12_Ne</t>
  </si>
  <si>
    <t>Barvářské zkoušky (BZ)_CACT_13 - 18_Ne</t>
  </si>
  <si>
    <t>Barvářské zkoušky (BZ)_CACT_19 - 24_Ne</t>
  </si>
  <si>
    <t>Barvářské zkoušky (BZ)_3. místo celkového pořadí_1 - 6_Ne</t>
  </si>
  <si>
    <t>Barvářské zkoušky (BZ)_3. místo celkového pořadí_7 - 12_Ne</t>
  </si>
  <si>
    <t>Barvářské zkoušky (BZ)_3. místo celkového pořadí_13 - 18_Ne</t>
  </si>
  <si>
    <t>Barvářské zkoušky (BZ)_3. místo celkového pořadí_19 - 24_Ne</t>
  </si>
  <si>
    <t>Barvářské zkoušky (BZ)_2. místo celkového pořadí_1 - 6_Ne</t>
  </si>
  <si>
    <t>Barvářské zkoušky (BZ)_2. místo celkového pořadí_7 - 12_Ne</t>
  </si>
  <si>
    <t>Barvářské zkoušky (BZ)_2. místo celkového pořadí_13 - 18_Ne</t>
  </si>
  <si>
    <t>Barvářské zkoušky (BZ)_2. místo celkového pořadí_19 - 24_Ne</t>
  </si>
  <si>
    <t>Barvářské zkoušky (BZ)_1. místo vítěz zkoušek_1 - 6_Ne</t>
  </si>
  <si>
    <t>Barvářské zkoušky (BZ)_1. místo vítěz zkoušek_7 - 12_Ne</t>
  </si>
  <si>
    <t>Barvářské zkoušky (BZ)_1. místo vítěz zkoušek_13 - 18_Ne</t>
  </si>
  <si>
    <t>Barvářské zkoušky (BZ)_1. místo vítěz zkoušek_19 - 24_Ne</t>
  </si>
  <si>
    <t>Barvářské zkoušky Honičů (BzH)_III. cena_1 - 6_Ne</t>
  </si>
  <si>
    <t>Barvářské zkoušky Honičů (BzH)_III. cena_7 - 12_Ne</t>
  </si>
  <si>
    <t>Barvářské zkoušky Honičů (BzH)_III. cena_13 - 18_Ne</t>
  </si>
  <si>
    <t>Barvářské zkoušky Honičů (BzH)_III. cena_19 - 24_Ne</t>
  </si>
  <si>
    <t>Barvářské zkoušky Honičů (BzH)_II. cena_1 - 6_Ne</t>
  </si>
  <si>
    <t>Barvářské zkoušky Honičů (BzH)_II. cena_7 - 12_Ne</t>
  </si>
  <si>
    <t>Barvářské zkoušky Honičů (BzH)_II. cena_13 - 18_Ne</t>
  </si>
  <si>
    <t>Barvářské zkoušky Honičů (BzH)_II. cena_19 - 24_Ne</t>
  </si>
  <si>
    <t>Barvářské zkoušky Honičů (BzH)_I. cena_1 - 6_Ne</t>
  </si>
  <si>
    <t>Barvářské zkoušky Honičů (BzH)_I. cena_7 - 12_Ne</t>
  </si>
  <si>
    <t>Barvářské zkoušky Honičů (BzH)_I. cena_13 - 18_Ne</t>
  </si>
  <si>
    <t>Barvářské zkoušky Honičů (BzH)_I. cena_19 - 24_Ne</t>
  </si>
  <si>
    <t>Barvářské zkoušky Honičů (BzH)_Res. CACT_1 - 6_Ne</t>
  </si>
  <si>
    <t>Barvářské zkoušky Honičů (BzH)_Res. CACT_7 - 12_Ne</t>
  </si>
  <si>
    <t>Barvářské zkoušky Honičů (BzH)_Res. CACT_13 - 18_Ne</t>
  </si>
  <si>
    <t>Barvářské zkoušky Honičů (BzH)_Res. CACT_19 - 24_Ne</t>
  </si>
  <si>
    <t>Barvářské zkoušky Honičů (BzH)_CACT_1 - 6_Ne</t>
  </si>
  <si>
    <t>Barvářské zkoušky Honičů (BzH)_CACT_7 - 12_Ne</t>
  </si>
  <si>
    <t>Barvářské zkoušky Honičů (BzH)_CACT_13 - 18_Ne</t>
  </si>
  <si>
    <t>Barvářské zkoušky Honičů (BzH)_CACT_19 - 24_Ne</t>
  </si>
  <si>
    <t>Barvářské zkoušky Honičů (BzH)_3. místo celkového pořadí_1 - 6_Ne</t>
  </si>
  <si>
    <t>Barvářské zkoušky Honičů (BzH)_3. místo celkového pořadí_7 - 12_Ne</t>
  </si>
  <si>
    <t>Barvářské zkoušky Honičů (BzH)_3. místo celkového pořadí_13 - 18_Ne</t>
  </si>
  <si>
    <t>Barvářské zkoušky Honičů (BzH)_3. místo celkového pořadí_19 - 24_Ne</t>
  </si>
  <si>
    <t>Barvářské zkoušky Honičů (BzH)_2. místo celkového pořadí_1 - 6_Ne</t>
  </si>
  <si>
    <t>Barvářské zkoušky Honičů (BzH)_2. místo celkového pořadí_7 - 12_Ne</t>
  </si>
  <si>
    <t>Barvářské zkoušky Honičů (BzH)_2. místo celkového pořadí_13 - 18_Ne</t>
  </si>
  <si>
    <t>Barvářské zkoušky Honičů (BzH)_2. místo celkového pořadí_19 - 24_Ne</t>
  </si>
  <si>
    <t>Barvářské zkoušky Honičů (BzH)_1. místo vítěz zkoušek_1 - 6_Ne</t>
  </si>
  <si>
    <t>Barvářské zkoušky Honičů (BzH)_1. místo vítěz zkoušek_7 - 12_Ne</t>
  </si>
  <si>
    <t>Barvářské zkoušky Honičů (BzH)_1. místo vítěz zkoušek_13 - 18_Ne</t>
  </si>
  <si>
    <t>Barvářské zkoušky Honičů (BzH)_1. místo vítěz zkoušek_19 - 24_Ne</t>
  </si>
  <si>
    <t>Předběžné Barvářské zkoušky (PBz)_III. cena_1 - 6_Ne</t>
  </si>
  <si>
    <t>Předběžné Barvářské zkoušky (PBz)_III. cena_7 - 12_Ne</t>
  </si>
  <si>
    <t>Předběžné Barvářské zkoušky (PBz)_III. cena_13 - 18_Ne</t>
  </si>
  <si>
    <t>Předběžné Barvářské zkoušky (PBz)_III. cena_19 - 24_Ne</t>
  </si>
  <si>
    <t>Předběžné Barvářské zkoušky (PBz)_II. cena_1 - 6_Ne</t>
  </si>
  <si>
    <t>Předběžné Barvářské zkoušky (PBz)_II. cena_7 - 12_Ne</t>
  </si>
  <si>
    <t>Předběžné Barvářské zkoušky (PBz)_II. cena_13 - 18_Ne</t>
  </si>
  <si>
    <t>Předběžné Barvářské zkoušky (PBz)_II. cena_19 - 24_Ne</t>
  </si>
  <si>
    <t>Předběžné Barvářské zkoušky (PBz)_I. cena_1 - 6_Ne</t>
  </si>
  <si>
    <t>Předběžné Barvářské zkoušky (PBz)_I. cena_7 - 12_Ne</t>
  </si>
  <si>
    <t>Předběžné Barvářské zkoušky (PBz)_I. cena_13 - 18_Ne</t>
  </si>
  <si>
    <t>Předběžné Barvářské zkoušky (PBz)_I. cena_19 - 24_Ne</t>
  </si>
  <si>
    <t>Předběžné Barvářské zkoušky (PBz)_Res. CACT_1 - 6_Ne</t>
  </si>
  <si>
    <t>Předběžné Barvářské zkoušky (PBz)_Res. CACT_7 - 12_Ne</t>
  </si>
  <si>
    <t>Předběžné Barvářské zkoušky (PBz)_Res. CACT_13 - 18_Ne</t>
  </si>
  <si>
    <t>Předběžné Barvářské zkoušky (PBz)_Res. CACT_19 - 24_Ne</t>
  </si>
  <si>
    <t>Předběžné Barvářské zkoušky (PBz)_CACT_1 - 6_Ne</t>
  </si>
  <si>
    <t>Předběžné Barvářské zkoušky (PBz)_CACT_7 - 12_Ne</t>
  </si>
  <si>
    <t>Předběžné Barvářské zkoušky (PBz)_CACT_13 - 18_Ne</t>
  </si>
  <si>
    <t>Předběžné Barvářské zkoušky (PBz)_CACT_19 - 24_Ne</t>
  </si>
  <si>
    <t>Předběžné Barvářské zkoušky (PBz)_3. místo celkového pořadí_1 - 6_Ne</t>
  </si>
  <si>
    <t>Předběžné Barvářské zkoušky (PBz)_3. místo celkového pořadí_7 - 12_Ne</t>
  </si>
  <si>
    <t>Předběžné Barvářské zkoušky (PBz)_3. místo celkového pořadí_13 - 18_Ne</t>
  </si>
  <si>
    <t>Předběžné Barvářské zkoušky (PBz)_3. místo celkového pořadí_19 - 24_Ne</t>
  </si>
  <si>
    <t>Předběžné Barvářské zkoušky (PBz)_2. místo celkového pořadí_1 - 6_Ne</t>
  </si>
  <si>
    <t>Předběžné Barvářské zkoušky (PBz)_2. místo celkového pořadí_7 - 12_Ne</t>
  </si>
  <si>
    <t>Předběžné Barvářské zkoušky (PBz)_2. místo celkového pořadí_13 - 18_Ne</t>
  </si>
  <si>
    <t>Předběžné Barvářské zkoušky (PBz)_2. místo celkového pořadí_19 - 24_Ne</t>
  </si>
  <si>
    <t>Předběžné Barvářské zkoušky (PBz)_1. místo vítěz zkoušek_1 - 6_Ne</t>
  </si>
  <si>
    <t>Předběžné Barvářské zkoušky (PBz)_1. místo vítěz zkoušek_7 - 12_Ne</t>
  </si>
  <si>
    <t>Předběžné Barvářské zkoušky (PBz)_1. místo vítěz zkoušek_13 - 18_Ne</t>
  </si>
  <si>
    <t>Předběžné Barvářské zkoušky (PBz)_1. místo vítěz zkoušek_19 - 24_Ne</t>
  </si>
  <si>
    <t>Barvářské zkoušky (BZ)_III. cena_1 - 6_Ano</t>
  </si>
  <si>
    <t>Barvářské zkoušky (BZ)_III. cena_7 - 12_Ano</t>
  </si>
  <si>
    <t>Barvářské zkoušky (BZ)_III. cena_13 - 18_Ano</t>
  </si>
  <si>
    <t>Barvářské zkoušky (BZ)_III. cena_19 - 24_Ano</t>
  </si>
  <si>
    <t>Barvářské zkoušky (BZ)_II. cena_1 - 6_Ano</t>
  </si>
  <si>
    <t>Barvářské zkoušky (BZ)_II. cena_7 - 12_Ano</t>
  </si>
  <si>
    <t>Barvářské zkoušky (BZ)_II. cena_13 - 18_Ano</t>
  </si>
  <si>
    <t>Barvářské zkoušky (BZ)_II. cena_19 - 24_Ano</t>
  </si>
  <si>
    <t>Barvářské zkoušky (BZ)_I. cena_1 - 6_Ano</t>
  </si>
  <si>
    <t>Barvářské zkoušky (BZ)_I. cena_7 - 12_Ano</t>
  </si>
  <si>
    <t>Barvářské zkoušky (BZ)_I. cena_13 - 18_Ano</t>
  </si>
  <si>
    <t>Barvářské zkoušky (BZ)_I. cena_19 - 24_Ano</t>
  </si>
  <si>
    <t>Barvářské zkoušky (BZ)_Res. CACT_1 - 6_Ano</t>
  </si>
  <si>
    <t>Barvářské zkoušky (BZ)_Res. CACT_7 - 12_Ano</t>
  </si>
  <si>
    <t>Barvářské zkoušky (BZ)_Res. CACT_13 - 18_Ano</t>
  </si>
  <si>
    <t>Barvářské zkoušky (BZ)_Res. CACT_19 - 24_Ano</t>
  </si>
  <si>
    <t>Barvářské zkoušky (BZ)_CACT_1 - 6_Ano</t>
  </si>
  <si>
    <t>Barvářské zkoušky (BZ)_CACT_7 - 12_Ano</t>
  </si>
  <si>
    <t>Barvářské zkoušky (BZ)_CACT_13 - 18_Ano</t>
  </si>
  <si>
    <t>Barvářské zkoušky (BZ)_CACT_19 - 24_Ano</t>
  </si>
  <si>
    <t>Barvářské zkoušky (BZ)_3. místo celkového pořadí_1 - 6_Ano</t>
  </si>
  <si>
    <t>Barvářské zkoušky (BZ)_3. místo celkového pořadí_7 - 12_Ano</t>
  </si>
  <si>
    <t>Barvářské zkoušky (BZ)_3. místo celkového pořadí_13 - 18_Ano</t>
  </si>
  <si>
    <t>Barvářské zkoušky (BZ)_3. místo celkového pořadí_19 - 24_Ano</t>
  </si>
  <si>
    <t>Barvářské zkoušky (BZ)_2. místo celkového pořadí_1 - 6_Ano</t>
  </si>
  <si>
    <t>Barvářské zkoušky (BZ)_2. místo celkového pořadí_7 - 12_Ano</t>
  </si>
  <si>
    <t>Barvářské zkoušky (BZ)_2. místo celkového pořadí_13 - 18_Ano</t>
  </si>
  <si>
    <t>Barvářské zkoušky (BZ)_2. místo celkového pořadí_19 - 24_Ano</t>
  </si>
  <si>
    <t>Barvářské zkoušky (BZ)_1. místo vítěz zkoušek_1 - 6_Ano</t>
  </si>
  <si>
    <t>Barvářské zkoušky (BZ)_1. místo vítěz zkoušek_7 - 12_Ano</t>
  </si>
  <si>
    <t>Barvářské zkoušky (BZ)_1. místo vítěz zkoušek_13 - 18_Ano</t>
  </si>
  <si>
    <t>Barvářské zkoušky (BZ)_1. místo vítěz zkoušek_19 - 24_Ano</t>
  </si>
  <si>
    <t>Barvářské zkoušky Honičů (BzH)_III. cena_1 - 6_Ano</t>
  </si>
  <si>
    <t>Barvářské zkoušky Honičů (BzH)_III. cena_7 - 12_Ano</t>
  </si>
  <si>
    <t>Barvářské zkoušky Honičů (BzH)_III. cena_13 - 18_Ano</t>
  </si>
  <si>
    <t>Barvářské zkoušky Honičů (BzH)_III. cena_19 - 24_Ano</t>
  </si>
  <si>
    <t>Barvářské zkoušky Honičů (BzH)_II. cena_1 - 6_Ano</t>
  </si>
  <si>
    <t>Barvářské zkoušky Honičů (BzH)_II. cena_7 - 12_Ano</t>
  </si>
  <si>
    <t>Barvářské zkoušky Honičů (BzH)_II. cena_13 - 18_Ano</t>
  </si>
  <si>
    <t>Barvářské zkoušky Honičů (BzH)_II. cena_19 - 24_Ano</t>
  </si>
  <si>
    <t>Barvářské zkoušky Honičů (BzH)_I. cena_1 - 6_Ano</t>
  </si>
  <si>
    <t>Barvářské zkoušky Honičů (BzH)_I. cena_7 - 12_Ano</t>
  </si>
  <si>
    <t>Barvářské zkoušky Honičů (BzH)_I. cena_13 - 18_Ano</t>
  </si>
  <si>
    <t>Barvářské zkoušky Honičů (BzH)_I. cena_19 - 24_Ano</t>
  </si>
  <si>
    <t>Barvářské zkoušky Honičů (BzH)_Res. CACT_1 - 6_Ano</t>
  </si>
  <si>
    <t>Barvářské zkoušky Honičů (BzH)_Res. CACT_7 - 12_Ano</t>
  </si>
  <si>
    <t>Barvářské zkoušky Honičů (BzH)_Res. CACT_13 - 18_Ano</t>
  </si>
  <si>
    <t>Barvářské zkoušky Honičů (BzH)_Res. CACT_19 - 24_Ano</t>
  </si>
  <si>
    <t>Barvářské zkoušky Honičů (BzH)_CACT_1 - 6_Ano</t>
  </si>
  <si>
    <t>Barvářské zkoušky Honičů (BzH)_CACT_7 - 12_Ano</t>
  </si>
  <si>
    <t>Barvářské zkoušky Honičů (BzH)_CACT_13 - 18_Ano</t>
  </si>
  <si>
    <t>Barvářské zkoušky Honičů (BzH)_CACT_19 - 24_Ano</t>
  </si>
  <si>
    <t>Barvářské zkoušky Honičů (BzH)_3. místo celkového pořadí_1 - 6_Ano</t>
  </si>
  <si>
    <t>Barvářské zkoušky Honičů (BzH)_3. místo celkového pořadí_7 - 12_Ano</t>
  </si>
  <si>
    <t>Barvářské zkoušky Honičů (BzH)_3. místo celkového pořadí_13 - 18_Ano</t>
  </si>
  <si>
    <t>Barvářské zkoušky Honičů (BzH)_3. místo celkového pořadí_19 - 24_Ano</t>
  </si>
  <si>
    <t>Barvářské zkoušky Honičů (BzH)_2. místo celkového pořadí_1 - 6_Ano</t>
  </si>
  <si>
    <t>Barvářské zkoušky Honičů (BzH)_2. místo celkového pořadí_7 - 12_Ano</t>
  </si>
  <si>
    <t>Barvářské zkoušky Honičů (BzH)_2. místo celkového pořadí_13 - 18_Ano</t>
  </si>
  <si>
    <t>Barvářské zkoušky Honičů (BzH)_2. místo celkového pořadí_19 - 24_Ano</t>
  </si>
  <si>
    <t>Barvářské zkoušky Honičů (BzH)_1. místo vítěz zkoušek_1 - 6_Ano</t>
  </si>
  <si>
    <t>Barvářské zkoušky Honičů (BzH)_1. místo vítěz zkoušek_7 - 12_Ano</t>
  </si>
  <si>
    <t>Barvářské zkoušky Honičů (BzH)_1. místo vítěz zkoušek_13 - 18_Ano</t>
  </si>
  <si>
    <t>Barvářské zkoušky Honičů (BzH)_1. místo vítěz zkoušek_19 - 24_Ano</t>
  </si>
  <si>
    <t>Předběžné Barvářské zkoušky (PBz)_III. cena_1 - 6_Ano</t>
  </si>
  <si>
    <t>Předběžné Barvářské zkoušky (PBz)_III. cena_7 - 12_Ano</t>
  </si>
  <si>
    <t>Předběžné Barvářské zkoušky (PBz)_III. cena_13 - 18_Ano</t>
  </si>
  <si>
    <t>Předběžné Barvářské zkoušky (PBz)_III. cena_19 - 24_Ano</t>
  </si>
  <si>
    <t>Předběžné Barvářské zkoušky (PBz)_II. cena_1 - 6_Ano</t>
  </si>
  <si>
    <t>Předběžné Barvářské zkoušky (PBz)_II. cena_7 - 12_Ano</t>
  </si>
  <si>
    <t>Předběžné Barvářské zkoušky (PBz)_II. cena_13 - 18_Ano</t>
  </si>
  <si>
    <t>Předběžné Barvářské zkoušky (PBz)_II. cena_19 - 24_Ano</t>
  </si>
  <si>
    <t>Předběžné Barvářské zkoušky (PBz)_I. cena_1 - 6_Ano</t>
  </si>
  <si>
    <t>Předběžné Barvářské zkoušky (PBz)_I. cena_7 - 12_Ano</t>
  </si>
  <si>
    <t>Předběžné Barvářské zkoušky (PBz)_I. cena_13 - 18_Ano</t>
  </si>
  <si>
    <t>Předběžné Barvářské zkoušky (PBz)_I. cena_19 - 24_Ano</t>
  </si>
  <si>
    <t>Předběžné Barvářské zkoušky (PBz)_Res. CACT_1 - 6_Ano</t>
  </si>
  <si>
    <t>Předběžné Barvářské zkoušky (PBz)_Res. CACT_7 - 12_Ano</t>
  </si>
  <si>
    <t>Předběžné Barvářské zkoušky (PBz)_Res. CACT_13 - 18_Ano</t>
  </si>
  <si>
    <t>Předběžné Barvářské zkoušky (PBz)_Res. CACT_19 - 24_Ano</t>
  </si>
  <si>
    <t>Předběžné Barvářské zkoušky (PBz)_CACT_1 - 6_Ano</t>
  </si>
  <si>
    <t>Předběžné Barvářské zkoušky (PBz)_CACT_7 - 12_Ano</t>
  </si>
  <si>
    <t>Předběžné Barvářské zkoušky (PBz)_CACT_13 - 18_Ano</t>
  </si>
  <si>
    <t>Předběžné Barvářské zkoušky (PBz)_CACT_19 - 24_Ano</t>
  </si>
  <si>
    <t>Předběžné Barvářské zkoušky (PBz)_3. místo celkového pořadí_1 - 6_Ano</t>
  </si>
  <si>
    <t>Předběžné Barvářské zkoušky (PBz)_3. místo celkového pořadí_7 - 12_Ano</t>
  </si>
  <si>
    <t>Předběžné Barvářské zkoušky (PBz)_3. místo celkového pořadí_13 - 18_Ano</t>
  </si>
  <si>
    <t>Předběžné Barvářské zkoušky (PBz)_3. místo celkového pořadí_19 - 24_Ano</t>
  </si>
  <si>
    <t>Předběžné Barvářské zkoušky (PBz)_2. místo celkového pořadí_1 - 6_Ano</t>
  </si>
  <si>
    <t>Předběžné Barvářské zkoušky (PBz)_2. místo celkového pořadí_7 - 12_Ano</t>
  </si>
  <si>
    <t>Předběžné Barvářské zkoušky (PBz)_2. místo celkového pořadí_13 - 18_Ano</t>
  </si>
  <si>
    <t>Předběžné Barvářské zkoušky (PBz)_2. místo celkového pořadí_19 - 24_Ano</t>
  </si>
  <si>
    <t>Předběžné Barvářské zkoušky (PBz)_1. místo vítěz zkoušek_1 - 6_Ano</t>
  </si>
  <si>
    <t>Předběžné Barvářské zkoušky (PBz)_1. místo vítěz zkoušek_7 - 12_Ano</t>
  </si>
  <si>
    <t>Předběžné Barvářské zkoušky (PBz)_1. místo vítěz zkoušek_13 - 18_Ano</t>
  </si>
  <si>
    <t>Předběžné Barvářské zkoušky (PBz)_1. místo vítěz zkoušek_19 - 24_Ano</t>
  </si>
  <si>
    <t>Přihláška do Klubových soutěží ČKRR 2025</t>
  </si>
  <si>
    <t>Žádám o přiznání titulu Klubový šampion ČKRR:</t>
  </si>
  <si>
    <t>V případě, že jste se zůčastili klubové nebo speciální výstavy ČKRR a neumístili jste se na 1.-4. místě, vyplňte prosím do řádku níže, o jakou výstavu se jednalo:</t>
  </si>
  <si>
    <t>podmínky:</t>
  </si>
  <si>
    <t>Národní vítěz Národní výstava</t>
  </si>
  <si>
    <t>Nejlepší pes - fena/ Klubový vítězKlubová a speciální výstava</t>
  </si>
  <si>
    <t>CACIBMezinárodní výstava</t>
  </si>
  <si>
    <t>BOSNárodní výstava</t>
  </si>
  <si>
    <t>BOSMezinárodní výstava</t>
  </si>
  <si>
    <t>BOSKlubová a speciální výstava</t>
  </si>
  <si>
    <t>BOBNárodní výstava</t>
  </si>
  <si>
    <t>BOBMezinárodní výstava</t>
  </si>
  <si>
    <t>BOBKlubová a speciální výstava</t>
  </si>
  <si>
    <t>Klubová a Speciální výstava ČKRR</t>
  </si>
  <si>
    <t>Splněné podmínky pro získání klubového šampiona</t>
  </si>
  <si>
    <t>CAJC, CAC, res.CAC na klubové nebo speciální výstavě pořádané ČKRR</t>
  </si>
  <si>
    <t>Získání titulu: Národní vítěz, Klubový vítěz, Vítěz spec. výstavy, CACIB, BOS, BOB</t>
  </si>
  <si>
    <t>Tabulka výstavních výsledků pro přiznání titulu Klubový šampion pro výsledky z let 2024 a starších</t>
  </si>
  <si>
    <t>Pořadové číslo</t>
  </si>
  <si>
    <t>CAJCKlubová a speciální výstava ČKRR</t>
  </si>
  <si>
    <t>BOBKlubová a speciální výstava ČKRR</t>
  </si>
  <si>
    <t>BOSKlubová a speciální výstava ČKRR</t>
  </si>
  <si>
    <t>CACKlubová a speciální výstava ČKRR</t>
  </si>
  <si>
    <t>res. CACKlubová a speciální výstava ČKRR</t>
  </si>
  <si>
    <t>Nejlepší pes - fena/ Klubový vítězKlubová a speciální výstava ČKRR</t>
  </si>
  <si>
    <t>Klubové soutěže - počet získaných bodů:</t>
  </si>
  <si>
    <t>Pohlaví:</t>
  </si>
  <si>
    <t>Tabulka bodů do klubových soutěží</t>
  </si>
  <si>
    <t>Ne</t>
  </si>
  <si>
    <t>Čestně prohlašuji, že výše uvedený jedinec získal ocenění V1 v třídě čestné na KV nebo SV pořádané ČKRR</t>
  </si>
  <si>
    <t>Přihláška do Klubových soutěží 2025</t>
  </si>
  <si>
    <t>Canicross/Bikejoring/Scooter/(Hard)Dog race/a jiné</t>
  </si>
  <si>
    <t>Mistrovství canicrossu pod záštitou ČKRR</t>
  </si>
  <si>
    <t>2. místo (pro cc, bj, scooter)</t>
  </si>
  <si>
    <t>1. místo (pro cc, bj, scooter)</t>
  </si>
  <si>
    <t>3. místo (pro cc, bj, scooter)</t>
  </si>
  <si>
    <t>4. místo (pro cc, bj, scooter)</t>
  </si>
  <si>
    <t>účast (pro cc, bj, scooter)</t>
  </si>
  <si>
    <t>CACIB-J</t>
  </si>
  <si>
    <t>CACIB-V</t>
  </si>
  <si>
    <t>skupina A</t>
  </si>
  <si>
    <t>OBZ, RO-Z, RO-V</t>
  </si>
  <si>
    <t>skupina B</t>
  </si>
  <si>
    <t>OB1, RO-1</t>
  </si>
  <si>
    <t>skupina C</t>
  </si>
  <si>
    <t>NW U2, NW N2, NW D2, NW W2 + NW (I+E+C+V) 2</t>
  </si>
  <si>
    <t>OB2, RO-2</t>
  </si>
  <si>
    <t>skupina D</t>
  </si>
  <si>
    <t>ZZO3, IBGH-3, IFH-2, FPr.3, Upr.3, GPr.3, SPr.3, StPr.3</t>
  </si>
  <si>
    <t>ZZP3, ZTV3, ZZS3, ZLP3, ZVP3, ZPJ</t>
  </si>
  <si>
    <t>NW U3, NW N3, NW D3, NW W3 + NW (I+E+C+V) 3 + NW (I+E+C+V) 4</t>
  </si>
  <si>
    <t>OB3, RO-3, FCI-ROB</t>
  </si>
  <si>
    <t>A3</t>
  </si>
  <si>
    <t>Složení zkoušky</t>
  </si>
  <si>
    <t>Výborně/I. A II. Cena/1. místo</t>
  </si>
  <si>
    <t>Velmi dobře/III. Cena/2. místo</t>
  </si>
  <si>
    <t>Dobře/3. místo</t>
  </si>
  <si>
    <t>ZVV1 a IGP 1</t>
  </si>
  <si>
    <t>ZVV2 a IGP 2</t>
  </si>
  <si>
    <t>ZVV3 a IGP 3</t>
  </si>
  <si>
    <t>coursing</t>
  </si>
  <si>
    <t>získání licence</t>
  </si>
  <si>
    <t>1. místo (coursing)</t>
  </si>
  <si>
    <t>2. místo (coursing)</t>
  </si>
  <si>
    <t>3. místo (coursing)</t>
  </si>
  <si>
    <t>4. místo (coursing)</t>
  </si>
  <si>
    <t>Mistrovství canicross EU a Světa</t>
  </si>
  <si>
    <r>
      <t xml:space="preserve">Pro zkoušky nutno někdy vyplnit dva a více řádků. V jednom "Složení zkoušky" v dalších "Výsledek zkoušky"
např: </t>
    </r>
    <r>
      <rPr>
        <b/>
        <sz val="11"/>
        <color theme="1"/>
        <rFont val="Calibri"/>
        <family val="2"/>
        <charset val="238"/>
      </rPr>
      <t>Složená zkouška z agility A1 na Výborně - 2. místo</t>
    </r>
    <r>
      <rPr>
        <sz val="11"/>
        <color theme="1"/>
        <rFont val="Calibri"/>
        <family val="2"/>
        <charset val="238"/>
      </rPr>
      <t xml:space="preserve"> - v jednom řádku vypnit "Složená zkouška" - 30 b., v druhém řádku "Výborně/I. A II. Místo/1. místo" - 10 b., v třetím řádku "Velmi dobře/III. cena/2. místo" - 5 b.
</t>
    </r>
    <r>
      <rPr>
        <b/>
        <sz val="11"/>
        <color theme="1"/>
        <rFont val="Calibri"/>
        <family val="2"/>
        <charset val="238"/>
      </rPr>
      <t>Nesložená zkouška z agility A1, ale umístění velmi dobře 2. místo</t>
    </r>
    <r>
      <rPr>
        <sz val="11"/>
        <color theme="1"/>
        <rFont val="Calibri"/>
        <family val="2"/>
        <charset val="238"/>
      </rPr>
      <t xml:space="preserve"> - v jednom řádku vypnit "Velmi dobře/III. cena/2 místo" - 5 b., v druhém řádku znovu vyplnit "Velmi dobře/III. cena/2 místo" - 5b.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</si>
</sst>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"/>
  </numFmts>
  <fonts count="13" x14ac:knownFonts="1"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238"/>
    </font>
    <font>
      <b/>
      <sz val="26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1"/>
      <color theme="6" tint="-0.499984740745262"/>
      <name val="Calibri"/>
      <family val="2"/>
      <charset val="238"/>
    </font>
    <font>
      <sz val="22"/>
      <color theme="1"/>
      <name val="Calibri"/>
      <family val="2"/>
      <charset val="238"/>
    </font>
    <font>
      <b/>
      <sz val="22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D7D31"/>
        <bgColor rgb="FFFF8080"/>
      </patternFill>
    </fill>
    <fill>
      <patternFill patternType="solid">
        <fgColor theme="6" tint="0.79989013336588644"/>
        <bgColor rgb="FFF2DCDB"/>
      </patternFill>
    </fill>
    <fill>
      <patternFill patternType="solid">
        <fgColor theme="5" tint="0.79989013336588644"/>
        <bgColor rgb="FFD9D9D9"/>
      </patternFill>
    </fill>
    <fill>
      <patternFill patternType="solid">
        <fgColor theme="0" tint="-0.14999847407452621"/>
        <bgColor rgb="FFF2DC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2" borderId="0" applyBorder="0" applyProtection="0"/>
  </cellStyleXfs>
  <cellXfs count="1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left" vertical="center"/>
    </xf>
    <xf numFmtId="0" fontId="8" fillId="5" borderId="8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0" fontId="0" fillId="0" borderId="0" xfId="0" applyProtection="1">
      <protection hidden="1"/>
    </xf>
    <xf numFmtId="0" fontId="9" fillId="5" borderId="5" xfId="0" applyFont="1" applyFill="1" applyBorder="1" applyProtection="1">
      <protection hidden="1"/>
    </xf>
    <xf numFmtId="0" fontId="7" fillId="4" borderId="7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164" fontId="10" fillId="5" borderId="17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7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49" fontId="7" fillId="4" borderId="1" xfId="1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49" fontId="6" fillId="4" borderId="11" xfId="0" applyNumberFormat="1" applyFont="1" applyFill="1" applyBorder="1" applyAlignment="1">
      <alignment vertical="center"/>
    </xf>
    <xf numFmtId="0" fontId="7" fillId="3" borderId="7" xfId="1" applyFont="1" applyFill="1" applyBorder="1" applyAlignment="1" applyProtection="1">
      <alignment horizontal="left" vertical="center"/>
      <protection locked="0"/>
    </xf>
    <xf numFmtId="0" fontId="7" fillId="3" borderId="1" xfId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14" fontId="6" fillId="3" borderId="1" xfId="2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11" xfId="0" applyNumberFormat="1" applyFont="1" applyFill="1" applyBorder="1" applyAlignment="1">
      <alignment vertical="center"/>
    </xf>
    <xf numFmtId="14" fontId="6" fillId="3" borderId="7" xfId="2" applyNumberFormat="1" applyFont="1" applyFill="1" applyBorder="1" applyAlignment="1">
      <alignment horizontal="center" vertical="center"/>
    </xf>
    <xf numFmtId="14" fontId="6" fillId="3" borderId="11" xfId="2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14" fontId="6" fillId="3" borderId="7" xfId="2" applyNumberFormat="1" applyFont="1" applyFill="1" applyBorder="1" applyAlignment="1" applyProtection="1">
      <alignment horizontal="center" vertical="center"/>
      <protection locked="0"/>
    </xf>
    <xf numFmtId="14" fontId="6" fillId="3" borderId="1" xfId="2" applyNumberFormat="1" applyFont="1" applyFill="1" applyBorder="1" applyAlignment="1" applyProtection="1">
      <alignment horizontal="center" vertical="center"/>
      <protection locked="0"/>
    </xf>
    <xf numFmtId="14" fontId="6" fillId="3" borderId="11" xfId="2" applyNumberFormat="1" applyFont="1" applyFill="1" applyBorder="1" applyAlignment="1" applyProtection="1">
      <alignment horizontal="center" vertical="center"/>
      <protection locked="0"/>
    </xf>
    <xf numFmtId="0" fontId="7" fillId="4" borderId="19" xfId="1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0" fontId="8" fillId="5" borderId="17" xfId="0" applyFont="1" applyFill="1" applyBorder="1" applyAlignment="1" applyProtection="1">
      <alignment horizontal="center" vertical="center"/>
      <protection hidden="1"/>
    </xf>
    <xf numFmtId="0" fontId="8" fillId="5" borderId="18" xfId="0" applyFont="1" applyFill="1" applyBorder="1" applyAlignment="1" applyProtection="1">
      <alignment horizontal="center" vertical="center"/>
      <protection hidden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0" xfId="0" applyProtection="1"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12" fillId="5" borderId="5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horizontal="right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0" fontId="5" fillId="5" borderId="3" xfId="0" applyFont="1" applyFill="1" applyBorder="1" applyAlignment="1" applyProtection="1">
      <alignment horizontal="center" vertical="center"/>
      <protection locked="0" hidden="1"/>
    </xf>
    <xf numFmtId="0" fontId="5" fillId="5" borderId="4" xfId="0" applyFont="1" applyFill="1" applyBorder="1" applyAlignment="1" applyProtection="1">
      <alignment horizontal="center" vertical="center"/>
      <protection locked="0" hidden="1"/>
    </xf>
    <xf numFmtId="0" fontId="5" fillId="5" borderId="5" xfId="0" applyFont="1" applyFill="1" applyBorder="1" applyAlignment="1" applyProtection="1">
      <alignment horizontal="center"/>
      <protection locked="0" hidden="1"/>
    </xf>
    <xf numFmtId="0" fontId="6" fillId="3" borderId="6" xfId="0" applyFont="1" applyFill="1" applyBorder="1" applyAlignment="1" applyProtection="1">
      <alignment horizontal="center" vertical="center"/>
      <protection locked="0" hidden="1"/>
    </xf>
    <xf numFmtId="14" fontId="6" fillId="3" borderId="7" xfId="2" applyNumberFormat="1" applyFont="1" applyFill="1" applyBorder="1" applyAlignment="1" applyProtection="1">
      <alignment horizontal="center" vertical="center"/>
      <protection locked="0" hidden="1"/>
    </xf>
    <xf numFmtId="0" fontId="7" fillId="3" borderId="7" xfId="1" applyFont="1" applyFill="1" applyBorder="1" applyAlignment="1" applyProtection="1">
      <alignment horizontal="left" vertical="center"/>
      <protection locked="0" hidden="1"/>
    </xf>
    <xf numFmtId="0" fontId="6" fillId="4" borderId="7" xfId="0" applyFont="1" applyFill="1" applyBorder="1" applyAlignment="1" applyProtection="1">
      <alignment vertical="center"/>
      <protection locked="0" hidden="1"/>
    </xf>
    <xf numFmtId="0" fontId="8" fillId="5" borderId="8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6" fillId="3" borderId="9" xfId="0" applyFont="1" applyFill="1" applyBorder="1" applyAlignment="1" applyProtection="1">
      <alignment horizontal="center" vertical="center"/>
      <protection locked="0" hidden="1"/>
    </xf>
    <xf numFmtId="14" fontId="6" fillId="3" borderId="1" xfId="2" applyNumberFormat="1" applyFont="1" applyFill="1" applyBorder="1" applyAlignment="1" applyProtection="1">
      <alignment horizontal="center" vertical="center"/>
      <protection locked="0" hidden="1"/>
    </xf>
    <xf numFmtId="0" fontId="7" fillId="3" borderId="1" xfId="1" applyFont="1" applyFill="1" applyBorder="1" applyAlignment="1" applyProtection="1">
      <alignment horizontal="left" vertical="center"/>
      <protection locked="0" hidden="1"/>
    </xf>
    <xf numFmtId="0" fontId="6" fillId="4" borderId="1" xfId="0" applyFont="1" applyFill="1" applyBorder="1" applyAlignment="1" applyProtection="1">
      <alignment vertical="center"/>
      <protection locked="0" hidden="1"/>
    </xf>
    <xf numFmtId="0" fontId="6" fillId="3" borderId="1" xfId="0" applyFont="1" applyFill="1" applyBorder="1" applyAlignment="1" applyProtection="1">
      <alignment horizontal="left" vertical="center" wrapText="1"/>
      <protection locked="0" hidden="1"/>
    </xf>
    <xf numFmtId="0" fontId="6" fillId="4" borderId="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left" vertical="center"/>
      <protection locked="0" hidden="1"/>
    </xf>
    <xf numFmtId="0" fontId="6" fillId="3" borderId="10" xfId="0" applyFont="1" applyFill="1" applyBorder="1" applyAlignment="1" applyProtection="1">
      <alignment horizontal="center" vertical="center"/>
      <protection locked="0" hidden="1"/>
    </xf>
    <xf numFmtId="14" fontId="6" fillId="3" borderId="11" xfId="2" applyNumberFormat="1" applyFont="1" applyFill="1" applyBorder="1" applyAlignment="1" applyProtection="1">
      <alignment horizontal="center" vertical="center"/>
      <protection locked="0" hidden="1"/>
    </xf>
    <xf numFmtId="0" fontId="6" fillId="3" borderId="11" xfId="0" applyFont="1" applyFill="1" applyBorder="1" applyAlignment="1" applyProtection="1">
      <alignment horizontal="left" vertical="center" wrapText="1"/>
      <protection locked="0" hidden="1"/>
    </xf>
    <xf numFmtId="0" fontId="6" fillId="4" borderId="11" xfId="0" applyFont="1" applyFill="1" applyBorder="1" applyAlignment="1" applyProtection="1">
      <alignment horizontal="left" vertical="center"/>
      <protection locked="0" hidden="1"/>
    </xf>
    <xf numFmtId="0" fontId="6" fillId="4" borderId="11" xfId="0" applyFont="1" applyFill="1" applyBorder="1" applyAlignment="1" applyProtection="1">
      <alignment vertical="center"/>
      <protection locked="0" hidden="1"/>
    </xf>
    <xf numFmtId="0" fontId="8" fillId="5" borderId="12" xfId="0" applyFont="1" applyFill="1" applyBorder="1" applyAlignment="1" applyProtection="1">
      <alignment horizontal="center" vertical="center"/>
      <protection locked="0" hidden="1"/>
    </xf>
    <xf numFmtId="1" fontId="6" fillId="3" borderId="6" xfId="0" applyNumberFormat="1" applyFont="1" applyFill="1" applyBorder="1" applyAlignment="1" applyProtection="1">
      <alignment horizontal="center" vertical="center"/>
      <protection locked="0" hidden="1"/>
    </xf>
    <xf numFmtId="0" fontId="0" fillId="7" borderId="31" xfId="0" applyFill="1" applyBorder="1" applyAlignment="1" applyProtection="1">
      <alignment horizontal="center"/>
      <protection locked="0" hidden="1"/>
    </xf>
    <xf numFmtId="0" fontId="0" fillId="0" borderId="32" xfId="0" applyBorder="1" applyAlignment="1" applyProtection="1">
      <protection locked="0" hidden="1"/>
    </xf>
    <xf numFmtId="0" fontId="11" fillId="5" borderId="3" xfId="0" applyFont="1" applyFill="1" applyBorder="1" applyAlignment="1" applyProtection="1">
      <alignment horizontal="right" vertical="center"/>
      <protection locked="0" hidden="1"/>
    </xf>
    <xf numFmtId="0" fontId="0" fillId="0" borderId="32" xfId="0" applyBorder="1" applyAlignment="1" applyProtection="1">
      <alignment horizontal="center"/>
      <protection locked="0" hidden="1"/>
    </xf>
    <xf numFmtId="0" fontId="5" fillId="5" borderId="26" xfId="0" applyFont="1" applyFill="1" applyBorder="1" applyAlignment="1" applyProtection="1">
      <alignment horizontal="center" vertical="center"/>
      <protection locked="0" hidden="1"/>
    </xf>
    <xf numFmtId="0" fontId="5" fillId="5" borderId="27" xfId="0" applyFont="1" applyFill="1" applyBorder="1" applyAlignment="1" applyProtection="1">
      <alignment horizontal="center" vertical="center"/>
      <protection locked="0" hidden="1"/>
    </xf>
    <xf numFmtId="0" fontId="5" fillId="5" borderId="28" xfId="0" applyFont="1" applyFill="1" applyBorder="1" applyAlignment="1" applyProtection="1">
      <alignment horizontal="center" vertical="center"/>
      <protection locked="0" hidden="1"/>
    </xf>
    <xf numFmtId="0" fontId="5" fillId="6" borderId="26" xfId="0" applyFont="1" applyFill="1" applyBorder="1" applyAlignment="1" applyProtection="1">
      <alignment horizontal="center"/>
      <protection locked="0" hidden="1"/>
    </xf>
    <xf numFmtId="0" fontId="5" fillId="6" borderId="27" xfId="0" applyFont="1" applyFill="1" applyBorder="1" applyAlignment="1" applyProtection="1">
      <alignment horizontal="center"/>
      <protection locked="0" hidden="1"/>
    </xf>
    <xf numFmtId="0" fontId="5" fillId="6" borderId="28" xfId="0" applyFont="1" applyFill="1" applyBorder="1" applyAlignment="1" applyProtection="1">
      <alignment horizontal="center"/>
      <protection locked="0" hidden="1"/>
    </xf>
    <xf numFmtId="0" fontId="5" fillId="6" borderId="26" xfId="0" applyFont="1" applyFill="1" applyBorder="1" applyAlignment="1" applyProtection="1">
      <alignment horizontal="center" vertical="center"/>
      <protection locked="0" hidden="1"/>
    </xf>
    <xf numFmtId="0" fontId="5" fillId="6" borderId="27" xfId="0" applyFont="1" applyFill="1" applyBorder="1" applyAlignment="1" applyProtection="1">
      <alignment horizontal="center" vertical="center"/>
      <protection locked="0" hidden="1"/>
    </xf>
    <xf numFmtId="0" fontId="5" fillId="6" borderId="28" xfId="0" applyFont="1" applyFill="1" applyBorder="1" applyAlignment="1" applyProtection="1">
      <alignment horizontal="center" vertical="center"/>
      <protection locked="0" hidden="1"/>
    </xf>
    <xf numFmtId="0" fontId="5" fillId="6" borderId="3" xfId="0" applyFont="1" applyFill="1" applyBorder="1" applyAlignment="1" applyProtection="1">
      <alignment horizontal="left"/>
      <protection locked="0" hidden="1"/>
    </xf>
    <xf numFmtId="0" fontId="5" fillId="6" borderId="4" xfId="0" applyFont="1" applyFill="1" applyBorder="1" applyAlignment="1" applyProtection="1">
      <alignment horizontal="left"/>
      <protection locked="0" hidden="1"/>
    </xf>
    <xf numFmtId="0" fontId="5" fillId="6" borderId="5" xfId="0" applyFont="1" applyFill="1" applyBorder="1" applyAlignment="1" applyProtection="1">
      <alignment horizontal="left"/>
      <protection locked="0" hidden="1"/>
    </xf>
    <xf numFmtId="0" fontId="0" fillId="0" borderId="6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18" xfId="0" applyBorder="1" applyAlignment="1" applyProtection="1">
      <alignment horizontal="center"/>
      <protection locked="0" hidden="1"/>
    </xf>
    <xf numFmtId="0" fontId="0" fillId="0" borderId="14" xfId="0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/>
      <protection locked="0" hidden="1"/>
    </xf>
    <xf numFmtId="0" fontId="0" fillId="0" borderId="16" xfId="0" applyBorder="1" applyAlignment="1" applyProtection="1">
      <alignment horizontal="center"/>
      <protection locked="0" hidden="1"/>
    </xf>
    <xf numFmtId="0" fontId="0" fillId="3" borderId="23" xfId="0" applyFill="1" applyBorder="1" applyAlignment="1" applyProtection="1">
      <alignment horizontal="center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0" fillId="3" borderId="25" xfId="0" applyFill="1" applyBorder="1" applyAlignment="1" applyProtection="1">
      <alignment horizontal="center"/>
      <protection locked="0" hidden="1"/>
    </xf>
    <xf numFmtId="0" fontId="0" fillId="0" borderId="29" xfId="0" applyBorder="1" applyAlignment="1" applyProtection="1">
      <alignment horizontal="center"/>
      <protection locked="0" hidden="1"/>
    </xf>
    <xf numFmtId="0" fontId="0" fillId="0" borderId="39" xfId="0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left"/>
      <protection locked="0"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0" fontId="5" fillId="4" borderId="1" xfId="0" applyFont="1" applyFill="1" applyBorder="1" applyAlignment="1" applyProtection="1">
      <alignment horizontal="center"/>
      <protection locked="0" hidden="1"/>
    </xf>
    <xf numFmtId="0" fontId="0" fillId="4" borderId="1" xfId="0" applyFill="1" applyBorder="1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center"/>
      <protection locked="0" hidden="1"/>
    </xf>
    <xf numFmtId="14" fontId="0" fillId="3" borderId="1" xfId="0" applyNumberFormat="1" applyFill="1" applyBorder="1" applyAlignment="1" applyProtection="1">
      <alignment horizontal="center"/>
      <protection locked="0" hidden="1"/>
    </xf>
    <xf numFmtId="0" fontId="0" fillId="4" borderId="29" xfId="0" applyFill="1" applyBorder="1" applyAlignment="1" applyProtection="1">
      <alignment horizontal="center"/>
      <protection locked="0" hidden="1"/>
    </xf>
    <xf numFmtId="0" fontId="0" fillId="4" borderId="30" xfId="0" applyFill="1" applyBorder="1" applyAlignment="1" applyProtection="1">
      <alignment horizontal="center"/>
      <protection locked="0" hidden="1"/>
    </xf>
    <xf numFmtId="0" fontId="0" fillId="4" borderId="31" xfId="0" applyFill="1" applyBorder="1" applyAlignment="1" applyProtection="1">
      <alignment horizontal="center"/>
      <protection locked="0" hidden="1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5" borderId="3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29" xfId="0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0" fillId="0" borderId="31" xfId="0" applyFill="1" applyBorder="1" applyAlignment="1">
      <alignment horizontal="center" wrapText="1"/>
    </xf>
  </cellXfs>
  <cellStyles count="4">
    <cellStyle name="Normální" xfId="0" builtinId="0"/>
    <cellStyle name="Normální 2" xfId="1"/>
    <cellStyle name="Normální 3" xfId="2"/>
    <cellStyle name="Vysvětlující text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krr_klubovy-samp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ubovy sampion"/>
      <sheetName val="zdroje nej pes"/>
      <sheetName val="zdroje nej sportovni"/>
      <sheetName val="zdroje lovecky pes"/>
      <sheetName val="podminky ch"/>
    </sheetNames>
    <sheetDataSet>
      <sheetData sheetId="0"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75"/>
  <sheetViews>
    <sheetView zoomScale="70" zoomScaleNormal="70" workbookViewId="0">
      <selection activeCell="E35" sqref="E35"/>
    </sheetView>
  </sheetViews>
  <sheetFormatPr defaultColWidth="8.5703125" defaultRowHeight="15" x14ac:dyDescent="0.25"/>
  <cols>
    <col min="1" max="1" width="8.5703125" style="76"/>
    <col min="2" max="2" width="10.140625" style="80" customWidth="1"/>
    <col min="3" max="3" width="28.140625" style="77" customWidth="1"/>
    <col min="4" max="4" width="15.5703125" style="76" customWidth="1"/>
    <col min="5" max="5" width="31.28515625" style="76" customWidth="1"/>
    <col min="6" max="6" width="27.85546875" style="76" bestFit="1" customWidth="1"/>
    <col min="7" max="7" width="50.85546875" style="76" customWidth="1"/>
    <col min="8" max="16384" width="8.5703125" style="76"/>
  </cols>
  <sheetData>
    <row r="1" spans="1:8" ht="33.75" x14ac:dyDescent="0.5">
      <c r="A1" s="147" t="s">
        <v>294</v>
      </c>
      <c r="B1" s="147"/>
      <c r="C1" s="147"/>
      <c r="D1" s="147"/>
      <c r="E1" s="147"/>
      <c r="F1" s="147"/>
      <c r="G1" s="147"/>
      <c r="H1" s="147"/>
    </row>
    <row r="2" spans="1:8" x14ac:dyDescent="0.25">
      <c r="A2" s="141" t="s">
        <v>0</v>
      </c>
      <c r="B2" s="141"/>
      <c r="C2" s="142"/>
      <c r="D2" s="142"/>
      <c r="E2" s="142"/>
      <c r="F2" s="142"/>
      <c r="G2" s="142"/>
      <c r="H2" s="142"/>
    </row>
    <row r="3" spans="1:8" x14ac:dyDescent="0.25">
      <c r="A3" s="141" t="s">
        <v>320</v>
      </c>
      <c r="B3" s="141"/>
      <c r="C3" s="149"/>
      <c r="D3" s="150"/>
      <c r="E3" s="150"/>
      <c r="F3" s="150"/>
      <c r="G3" s="150"/>
      <c r="H3" s="151"/>
    </row>
    <row r="4" spans="1:8" x14ac:dyDescent="0.25">
      <c r="A4" s="141" t="s">
        <v>1</v>
      </c>
      <c r="B4" s="141"/>
      <c r="C4" s="148"/>
      <c r="D4" s="142"/>
      <c r="E4" s="142"/>
      <c r="F4" s="142"/>
      <c r="G4" s="142"/>
      <c r="H4" s="142"/>
    </row>
    <row r="5" spans="1:8" x14ac:dyDescent="0.25">
      <c r="A5" s="141" t="s">
        <v>2</v>
      </c>
      <c r="B5" s="141"/>
      <c r="C5" s="142"/>
      <c r="D5" s="142"/>
      <c r="E5" s="142"/>
      <c r="F5" s="142"/>
      <c r="G5" s="142"/>
      <c r="H5" s="142"/>
    </row>
    <row r="6" spans="1:8" x14ac:dyDescent="0.25">
      <c r="A6" s="141" t="s">
        <v>3</v>
      </c>
      <c r="B6" s="141"/>
      <c r="C6" s="142"/>
      <c r="D6" s="142"/>
      <c r="E6" s="142"/>
      <c r="F6" s="142"/>
      <c r="G6" s="142"/>
      <c r="H6" s="142"/>
    </row>
    <row r="7" spans="1:8" x14ac:dyDescent="0.25">
      <c r="A7" s="141" t="s">
        <v>4</v>
      </c>
      <c r="B7" s="141"/>
      <c r="C7" s="142"/>
      <c r="D7" s="142"/>
      <c r="E7" s="142"/>
      <c r="F7" s="142"/>
      <c r="G7" s="142"/>
      <c r="H7" s="142"/>
    </row>
    <row r="8" spans="1:8" x14ac:dyDescent="0.25">
      <c r="A8" s="77"/>
      <c r="B8" s="77"/>
      <c r="C8" s="78"/>
      <c r="D8" s="78"/>
      <c r="E8" s="78"/>
      <c r="F8" s="78"/>
      <c r="G8" s="78"/>
      <c r="H8" s="78"/>
    </row>
    <row r="9" spans="1:8" x14ac:dyDescent="0.25">
      <c r="A9" s="141" t="s">
        <v>5</v>
      </c>
      <c r="B9" s="141"/>
      <c r="C9" s="141"/>
      <c r="D9" s="145"/>
      <c r="E9" s="145"/>
      <c r="F9" s="145"/>
      <c r="G9" s="145"/>
      <c r="H9" s="145"/>
    </row>
    <row r="10" spans="1:8" x14ac:dyDescent="0.25">
      <c r="A10" s="141" t="s">
        <v>295</v>
      </c>
      <c r="B10" s="141"/>
      <c r="C10" s="141"/>
      <c r="D10" s="145"/>
      <c r="E10" s="145"/>
      <c r="F10" s="145"/>
      <c r="G10" s="145"/>
      <c r="H10" s="145"/>
    </row>
    <row r="11" spans="1:8" x14ac:dyDescent="0.25">
      <c r="A11" s="77"/>
      <c r="B11" s="77"/>
      <c r="D11" s="79"/>
      <c r="E11" s="79"/>
      <c r="F11" s="79"/>
      <c r="G11" s="79"/>
      <c r="H11" s="79"/>
    </row>
    <row r="12" spans="1:8" x14ac:dyDescent="0.25">
      <c r="A12" s="142"/>
      <c r="B12" s="142"/>
      <c r="C12" s="144" t="s">
        <v>7</v>
      </c>
      <c r="D12" s="144"/>
      <c r="E12" s="144"/>
      <c r="F12" s="144"/>
      <c r="G12" s="144"/>
      <c r="H12" s="144"/>
    </row>
    <row r="13" spans="1:8" x14ac:dyDescent="0.25">
      <c r="A13" s="146"/>
      <c r="B13" s="146"/>
      <c r="C13" s="144" t="s">
        <v>8</v>
      </c>
      <c r="D13" s="144"/>
      <c r="E13" s="144"/>
      <c r="F13" s="144"/>
      <c r="G13" s="144"/>
      <c r="H13" s="144"/>
    </row>
    <row r="14" spans="1:8" x14ac:dyDescent="0.25">
      <c r="A14" s="143"/>
      <c r="B14" s="143"/>
      <c r="C14" s="144" t="s">
        <v>9</v>
      </c>
      <c r="D14" s="144"/>
      <c r="E14" s="144"/>
      <c r="F14" s="144"/>
      <c r="G14" s="144"/>
      <c r="H14" s="144"/>
    </row>
    <row r="15" spans="1:8" ht="15.75" thickBot="1" x14ac:dyDescent="0.3"/>
    <row r="16" spans="1:8" s="82" customFormat="1" ht="29.25" thickBot="1" x14ac:dyDescent="0.3">
      <c r="A16" s="111" t="s">
        <v>319</v>
      </c>
      <c r="B16" s="111"/>
      <c r="C16" s="111"/>
      <c r="D16" s="111"/>
      <c r="E16" s="111"/>
      <c r="F16" s="111"/>
      <c r="G16" s="111"/>
      <c r="H16" s="81">
        <f>SUM(H27:H46)</f>
        <v>0</v>
      </c>
    </row>
    <row r="17" spans="1:9" s="82" customFormat="1" ht="15" customHeight="1" thickBot="1" x14ac:dyDescent="0.3">
      <c r="A17" s="83"/>
      <c r="B17" s="83"/>
      <c r="C17" s="83"/>
      <c r="D17" s="83"/>
      <c r="E17" s="83"/>
      <c r="F17" s="83"/>
      <c r="G17" s="83"/>
      <c r="H17" s="84"/>
    </row>
    <row r="18" spans="1:9" s="82" customFormat="1" ht="24.95" customHeight="1" thickBot="1" x14ac:dyDescent="0.3">
      <c r="A18" s="111" t="str">
        <f>IF(D10="ANO","Klubový šampion - počet získaných bodů:","Nebylo požádáno o přidělení titulu Klubový šampion")</f>
        <v>Nebylo požádáno o přidělení titulu Klubový šampion</v>
      </c>
      <c r="B18" s="111"/>
      <c r="C18" s="111"/>
      <c r="D18" s="111"/>
      <c r="E18" s="111"/>
      <c r="F18" s="111"/>
      <c r="G18" s="111"/>
      <c r="H18" s="81" t="str">
        <f>IF(D10="ANO",SUM(H27:H46,H50:H69),"-")</f>
        <v>-</v>
      </c>
    </row>
    <row r="19" spans="1:9" ht="15.75" thickBot="1" x14ac:dyDescent="0.3"/>
    <row r="20" spans="1:9" s="85" customFormat="1" ht="24.95" customHeight="1" thickBot="1" x14ac:dyDescent="0.3">
      <c r="A20" s="119" t="str">
        <f>IF(AND(C3="pes",SUM(H27:H46,H50:H69)&gt;=180,AND(OR(G72="Podmínka splněna",G73="Podmínka splněna"),G74="Podmínka splněna")),"Pes má nárok na přiznání titulu Klubový šampion",IF(AND(C3="fena",SUM(H27:H46,H50:H69)&gt;=130,COUNTIF(G72:H74,"podmínka splněna")=2),"Fena má nárok na přiznání titulu Klubový šampion","Nebyly splněny podmínky pro přiznání titulu Klubový šampion"))</f>
        <v>Nebyly splněny podmínky pro přiznání titulu Klubový šampion</v>
      </c>
      <c r="B20" s="120"/>
      <c r="C20" s="120"/>
      <c r="D20" s="120"/>
      <c r="E20" s="120"/>
      <c r="F20" s="120"/>
      <c r="G20" s="120"/>
      <c r="H20" s="121"/>
    </row>
    <row r="21" spans="1:9" ht="15.75" thickBot="1" x14ac:dyDescent="0.3"/>
    <row r="22" spans="1:9" x14ac:dyDescent="0.25">
      <c r="A22" s="133" t="s">
        <v>296</v>
      </c>
      <c r="B22" s="134"/>
      <c r="C22" s="134"/>
      <c r="D22" s="134"/>
      <c r="E22" s="134"/>
      <c r="F22" s="134"/>
      <c r="G22" s="134"/>
      <c r="H22" s="135"/>
    </row>
    <row r="23" spans="1:9" ht="15.75" thickBot="1" x14ac:dyDescent="0.3">
      <c r="A23" s="136"/>
      <c r="B23" s="137"/>
      <c r="C23" s="137"/>
      <c r="D23" s="137"/>
      <c r="E23" s="137"/>
      <c r="F23" s="137"/>
      <c r="G23" s="137"/>
      <c r="H23" s="138"/>
    </row>
    <row r="24" spans="1:9" ht="15.75" thickBot="1" x14ac:dyDescent="0.3">
      <c r="A24" s="78"/>
      <c r="B24" s="78"/>
      <c r="C24" s="78"/>
      <c r="D24" s="78"/>
      <c r="E24" s="78"/>
      <c r="F24" s="78"/>
      <c r="G24" s="78"/>
      <c r="H24" s="78"/>
    </row>
    <row r="25" spans="1:9" ht="15.75" thickBot="1" x14ac:dyDescent="0.3">
      <c r="A25" s="113" t="s">
        <v>321</v>
      </c>
      <c r="B25" s="114"/>
      <c r="C25" s="114"/>
      <c r="D25" s="114"/>
      <c r="E25" s="114"/>
      <c r="F25" s="114"/>
      <c r="G25" s="114"/>
      <c r="H25" s="115"/>
    </row>
    <row r="26" spans="1:9" ht="15.75" thickBot="1" x14ac:dyDescent="0.3">
      <c r="A26" s="86" t="s">
        <v>10</v>
      </c>
      <c r="B26" s="87" t="s">
        <v>11</v>
      </c>
      <c r="C26" s="87" t="s">
        <v>12</v>
      </c>
      <c r="D26" s="87" t="s">
        <v>13</v>
      </c>
      <c r="E26" s="87" t="s">
        <v>14</v>
      </c>
      <c r="F26" s="87" t="s">
        <v>15</v>
      </c>
      <c r="G26" s="87" t="s">
        <v>16</v>
      </c>
      <c r="H26" s="88" t="s">
        <v>17</v>
      </c>
    </row>
    <row r="27" spans="1:9" s="85" customFormat="1" ht="15" customHeight="1" x14ac:dyDescent="0.25">
      <c r="A27" s="89">
        <v>1</v>
      </c>
      <c r="B27" s="90"/>
      <c r="C27" s="91"/>
      <c r="D27" s="91"/>
      <c r="E27" s="92"/>
      <c r="F27" s="92"/>
      <c r="G27" s="92"/>
      <c r="H27" s="93">
        <f>IF(LEN(B27)=0,0,IF(F27="Krajská a Oblastní výstava",VLOOKUP('Nej pes, fena, mladí, veterani'!E27,'zdroje nej pes'!A:C,3,FALSE()),VLOOKUP('Nej pes, fena, mladí, veterani'!E27,'zdroje nej pes'!A:C,2,FALSE()))+IF(F27="Krajská a Oblastní výstava",0,VLOOKUP(G27,'zdroje nej pes'!$A$31:$B$36,2,FALSE()))+VLOOKUP(F27,'zdroje nej pes'!$A$37:$B$43,2,FALSE()))</f>
        <v>0</v>
      </c>
      <c r="I27" s="94"/>
    </row>
    <row r="28" spans="1:9" s="85" customFormat="1" ht="15" customHeight="1" x14ac:dyDescent="0.25">
      <c r="A28" s="95">
        <v>2</v>
      </c>
      <c r="B28" s="90"/>
      <c r="C28" s="91"/>
      <c r="D28" s="91"/>
      <c r="E28" s="92"/>
      <c r="F28" s="92"/>
      <c r="G28" s="92"/>
      <c r="H28" s="93">
        <f>IF(LEN(B28)=0,0,IF(F28="Krajská a Oblastní výstava",VLOOKUP('Nej pes, fena, mladí, veterani'!E28,'zdroje nej pes'!A:C,3,FALSE()),VLOOKUP('Nej pes, fena, mladí, veterani'!E28,'zdroje nej pes'!A:C,2,FALSE()))+IF(F28="Krajská a Oblastní výstava",0,VLOOKUP(G28,'zdroje nej pes'!$A$31:$B$36,2,FALSE()))+VLOOKUP(F28,'zdroje nej pes'!$A$37:$B$43,2,FALSE()))</f>
        <v>0</v>
      </c>
      <c r="I28" s="94"/>
    </row>
    <row r="29" spans="1:9" s="85" customFormat="1" ht="15" customHeight="1" x14ac:dyDescent="0.25">
      <c r="A29" s="95">
        <v>3</v>
      </c>
      <c r="B29" s="90"/>
      <c r="C29" s="91"/>
      <c r="D29" s="91"/>
      <c r="E29" s="92"/>
      <c r="F29" s="92"/>
      <c r="G29" s="92"/>
      <c r="H29" s="93">
        <f>IF(LEN(B29)=0,0,IF(F29="Krajská a Oblastní výstava",VLOOKUP('Nej pes, fena, mladí, veterani'!E29,'zdroje nej pes'!A:C,3,FALSE()),VLOOKUP('Nej pes, fena, mladí, veterani'!E29,'zdroje nej pes'!A:C,2,FALSE()))+IF(F29="Krajská a Oblastní výstava",0,VLOOKUP(G29,'zdroje nej pes'!$A$31:$B$36,2,FALSE()))+VLOOKUP(F29,'zdroje nej pes'!$A$37:$B$43,2,FALSE()))</f>
        <v>0</v>
      </c>
      <c r="I29" s="94"/>
    </row>
    <row r="30" spans="1:9" s="85" customFormat="1" ht="15" customHeight="1" x14ac:dyDescent="0.25">
      <c r="A30" s="95">
        <v>4</v>
      </c>
      <c r="B30" s="90"/>
      <c r="C30" s="91"/>
      <c r="D30" s="91"/>
      <c r="E30" s="92"/>
      <c r="F30" s="92"/>
      <c r="G30" s="92"/>
      <c r="H30" s="93">
        <f>IF(LEN(B30)=0,0,IF(F30="Krajská a Oblastní výstava",VLOOKUP('Nej pes, fena, mladí, veterani'!E30,'zdroje nej pes'!A:C,3,FALSE()),VLOOKUP('Nej pes, fena, mladí, veterani'!E30,'zdroje nej pes'!A:C,2,FALSE()))+IF(F30="Krajská a Oblastní výstava",0,VLOOKUP(G30,'zdroje nej pes'!$A$31:$B$36,2,FALSE()))+VLOOKUP(F30,'zdroje nej pes'!$A$37:$B$43,2,FALSE()))</f>
        <v>0</v>
      </c>
      <c r="I30" s="94"/>
    </row>
    <row r="31" spans="1:9" s="85" customFormat="1" ht="15" customHeight="1" x14ac:dyDescent="0.25">
      <c r="A31" s="95">
        <v>5</v>
      </c>
      <c r="B31" s="90"/>
      <c r="C31" s="91"/>
      <c r="D31" s="91"/>
      <c r="E31" s="92"/>
      <c r="F31" s="92"/>
      <c r="G31" s="92"/>
      <c r="H31" s="93">
        <f>IF(LEN(B31)=0,0,IF(F31="Krajská a Oblastní výstava",VLOOKUP('Nej pes, fena, mladí, veterani'!E31,'zdroje nej pes'!A:C,3,FALSE()),VLOOKUP('Nej pes, fena, mladí, veterani'!E31,'zdroje nej pes'!A:C,2,FALSE()))+IF(F31="Krajská a Oblastní výstava",0,VLOOKUP(G31,'zdroje nej pes'!$A$31:$B$36,2,FALSE()))+VLOOKUP(F31,'zdroje nej pes'!$A$37:$B$43,2,FALSE()))</f>
        <v>0</v>
      </c>
      <c r="I31" s="94"/>
    </row>
    <row r="32" spans="1:9" s="85" customFormat="1" ht="15" customHeight="1" x14ac:dyDescent="0.25">
      <c r="A32" s="95">
        <v>6</v>
      </c>
      <c r="B32" s="96"/>
      <c r="C32" s="97"/>
      <c r="D32" s="97"/>
      <c r="E32" s="98"/>
      <c r="F32" s="98"/>
      <c r="G32" s="98"/>
      <c r="H32" s="93">
        <f>IF(LEN(B32)=0,0,IF(F32="Krajská a Oblastní výstava",VLOOKUP('Nej pes, fena, mladí, veterani'!E32,'zdroje nej pes'!A:C,3,FALSE()),VLOOKUP('Nej pes, fena, mladí, veterani'!E32,'zdroje nej pes'!A:C,2,FALSE()))+IF(F32="Krajská a Oblastní výstava",0,VLOOKUP(G32,'zdroje nej pes'!$A$31:$B$36,2,FALSE()))+VLOOKUP(F32,'zdroje nej pes'!$A$37:$B$43,2,FALSE()))</f>
        <v>0</v>
      </c>
      <c r="I32" s="94"/>
    </row>
    <row r="33" spans="1:9" s="85" customFormat="1" ht="15" customHeight="1" x14ac:dyDescent="0.25">
      <c r="A33" s="95">
        <v>7</v>
      </c>
      <c r="B33" s="96"/>
      <c r="C33" s="97"/>
      <c r="D33" s="97"/>
      <c r="E33" s="98"/>
      <c r="F33" s="98"/>
      <c r="G33" s="98"/>
      <c r="H33" s="93">
        <f>IF(LEN(B33)=0,0,IF(F33="Krajská a Oblastní výstava",VLOOKUP('Nej pes, fena, mladí, veterani'!E33,'zdroje nej pes'!A:C,3,FALSE()),VLOOKUP('Nej pes, fena, mladí, veterani'!E33,'zdroje nej pes'!A:C,2,FALSE()))+IF(F33="Krajská a Oblastní výstava",0,VLOOKUP(G33,'zdroje nej pes'!$A$31:$B$36,2,FALSE()))+VLOOKUP(F33,'zdroje nej pes'!$A$37:$B$43,2,FALSE()))</f>
        <v>0</v>
      </c>
      <c r="I33" s="94"/>
    </row>
    <row r="34" spans="1:9" s="85" customFormat="1" ht="15" customHeight="1" x14ac:dyDescent="0.25">
      <c r="A34" s="95">
        <v>8</v>
      </c>
      <c r="B34" s="96"/>
      <c r="C34" s="97"/>
      <c r="D34" s="97"/>
      <c r="E34" s="98"/>
      <c r="F34" s="98"/>
      <c r="G34" s="98"/>
      <c r="H34" s="93">
        <f>IF(LEN(B34)=0,0,IF(F34="Krajská a Oblastní výstava",VLOOKUP('Nej pes, fena, mladí, veterani'!E34,'zdroje nej pes'!A:C,3,FALSE()),VLOOKUP('Nej pes, fena, mladí, veterani'!E34,'zdroje nej pes'!A:C,2,FALSE()))+IF(F34="Krajská a Oblastní výstava",0,VLOOKUP(G34,'zdroje nej pes'!$A$31:$B$36,2,FALSE()))+VLOOKUP(F34,'zdroje nej pes'!$A$37:$B$43,2,FALSE()))</f>
        <v>0</v>
      </c>
      <c r="I34" s="94"/>
    </row>
    <row r="35" spans="1:9" s="85" customFormat="1" ht="15" customHeight="1" x14ac:dyDescent="0.25">
      <c r="A35" s="95">
        <v>9</v>
      </c>
      <c r="B35" s="96"/>
      <c r="C35" s="97"/>
      <c r="D35" s="97"/>
      <c r="E35" s="98"/>
      <c r="F35" s="98"/>
      <c r="G35" s="98"/>
      <c r="H35" s="93">
        <f>IF(LEN(B35)=0,0,IF(F35="Krajská a Oblastní výstava",VLOOKUP('Nej pes, fena, mladí, veterani'!E35,'zdroje nej pes'!A:C,3,FALSE()),VLOOKUP('Nej pes, fena, mladí, veterani'!E35,'zdroje nej pes'!A:C,2,FALSE()))+IF(F35="Krajská a Oblastní výstava",0,VLOOKUP(G35,'zdroje nej pes'!$A$31:$B$36,2,FALSE()))+VLOOKUP(F35,'zdroje nej pes'!$A$37:$B$43,2,FALSE()))</f>
        <v>0</v>
      </c>
      <c r="I35" s="94"/>
    </row>
    <row r="36" spans="1:9" s="85" customFormat="1" ht="15" customHeight="1" x14ac:dyDescent="0.25">
      <c r="A36" s="95">
        <v>10</v>
      </c>
      <c r="B36" s="96"/>
      <c r="C36" s="97"/>
      <c r="D36" s="97"/>
      <c r="E36" s="98"/>
      <c r="F36" s="98"/>
      <c r="G36" s="98"/>
      <c r="H36" s="93">
        <f>IF(LEN(B36)=0,0,IF(F36="Krajská a Oblastní výstava",VLOOKUP('Nej pes, fena, mladí, veterani'!E36,'zdroje nej pes'!A:C,3,FALSE()),VLOOKUP('Nej pes, fena, mladí, veterani'!E36,'zdroje nej pes'!A:C,2,FALSE()))+IF(F36="Krajská a Oblastní výstava",0,VLOOKUP(G36,'zdroje nej pes'!$A$31:$B$36,2,FALSE()))+VLOOKUP(F36,'zdroje nej pes'!$A$37:$B$43,2,FALSE()))</f>
        <v>0</v>
      </c>
      <c r="I36" s="94"/>
    </row>
    <row r="37" spans="1:9" s="85" customFormat="1" ht="15" customHeight="1" x14ac:dyDescent="0.25">
      <c r="A37" s="95">
        <v>11</v>
      </c>
      <c r="B37" s="96"/>
      <c r="C37" s="97"/>
      <c r="D37" s="97"/>
      <c r="E37" s="98"/>
      <c r="F37" s="98"/>
      <c r="G37" s="98"/>
      <c r="H37" s="93">
        <f>IF(LEN(B37)=0,0,IF(F37="Krajská a Oblastní výstava",VLOOKUP('Nej pes, fena, mladí, veterani'!E37,'zdroje nej pes'!A:C,3,FALSE()),VLOOKUP('Nej pes, fena, mladí, veterani'!E37,'zdroje nej pes'!A:C,2,FALSE()))+IF(F37="Krajská a Oblastní výstava",0,VLOOKUP(G37,'zdroje nej pes'!$A$31:$B$36,2,FALSE()))+VLOOKUP(F37,'zdroje nej pes'!$A$37:$B$43,2,FALSE()))</f>
        <v>0</v>
      </c>
      <c r="I37" s="94"/>
    </row>
    <row r="38" spans="1:9" s="85" customFormat="1" ht="15" customHeight="1" x14ac:dyDescent="0.25">
      <c r="A38" s="95">
        <v>12</v>
      </c>
      <c r="B38" s="96"/>
      <c r="C38" s="97"/>
      <c r="D38" s="97"/>
      <c r="E38" s="98"/>
      <c r="F38" s="98"/>
      <c r="G38" s="98"/>
      <c r="H38" s="93">
        <f>IF(LEN(B38)=0,0,IF(F38="Krajská a Oblastní výstava",VLOOKUP('Nej pes, fena, mladí, veterani'!E38,'zdroje nej pes'!A:C,3,FALSE()),VLOOKUP('Nej pes, fena, mladí, veterani'!E38,'zdroje nej pes'!A:C,2,FALSE()))+IF(F38="Krajská a Oblastní výstava",0,VLOOKUP(G38,'zdroje nej pes'!$A$31:$B$36,2,FALSE()))+VLOOKUP(F38,'zdroje nej pes'!$A$37:$B$43,2,FALSE()))</f>
        <v>0</v>
      </c>
      <c r="I38" s="94"/>
    </row>
    <row r="39" spans="1:9" s="85" customFormat="1" ht="15" customHeight="1" x14ac:dyDescent="0.25">
      <c r="A39" s="95">
        <v>13</v>
      </c>
      <c r="B39" s="96"/>
      <c r="C39" s="99"/>
      <c r="D39" s="99"/>
      <c r="E39" s="98"/>
      <c r="F39" s="98"/>
      <c r="G39" s="98"/>
      <c r="H39" s="93">
        <f>IF(LEN(B39)=0,0,IF(F39="Krajská a Oblastní výstava",VLOOKUP('Nej pes, fena, mladí, veterani'!E39,'zdroje nej pes'!A:C,3,FALSE()),VLOOKUP('Nej pes, fena, mladí, veterani'!E39,'zdroje nej pes'!A:C,2,FALSE()))+IF(F39="Krajská a Oblastní výstava",0,VLOOKUP(G39,'zdroje nej pes'!$A$31:$B$36,2,FALSE()))+VLOOKUP(F39,'zdroje nej pes'!$A$37:$B$43,2,FALSE()))</f>
        <v>0</v>
      </c>
      <c r="I39" s="94"/>
    </row>
    <row r="40" spans="1:9" s="85" customFormat="1" ht="15" customHeight="1" x14ac:dyDescent="0.25">
      <c r="A40" s="95">
        <v>14</v>
      </c>
      <c r="B40" s="96"/>
      <c r="C40" s="99"/>
      <c r="D40" s="99"/>
      <c r="E40" s="98"/>
      <c r="F40" s="98"/>
      <c r="G40" s="98"/>
      <c r="H40" s="93">
        <f>IF(LEN(B40)=0,0,IF(F40="Krajská a Oblastní výstava",VLOOKUP('Nej pes, fena, mladí, veterani'!E40,'zdroje nej pes'!A:C,3,FALSE()),VLOOKUP('Nej pes, fena, mladí, veterani'!E40,'zdroje nej pes'!A:C,2,FALSE()))+IF(F40="Krajská a Oblastní výstava",0,VLOOKUP(G40,'zdroje nej pes'!$A$31:$B$36,2,FALSE()))+VLOOKUP(F40,'zdroje nej pes'!$A$37:$B$43,2,FALSE()))</f>
        <v>0</v>
      </c>
      <c r="I40" s="94"/>
    </row>
    <row r="41" spans="1:9" s="101" customFormat="1" ht="15" customHeight="1" x14ac:dyDescent="0.25">
      <c r="A41" s="95">
        <v>15</v>
      </c>
      <c r="B41" s="96"/>
      <c r="C41" s="99"/>
      <c r="D41" s="99"/>
      <c r="E41" s="100"/>
      <c r="F41" s="100"/>
      <c r="G41" s="98"/>
      <c r="H41" s="93">
        <f>IF(LEN(B41)=0,0,IF(F41="Krajská a Oblastní výstava",VLOOKUP('Nej pes, fena, mladí, veterani'!E41,'zdroje nej pes'!A:C,3,FALSE()),VLOOKUP('Nej pes, fena, mladí, veterani'!E41,'zdroje nej pes'!A:C,2,FALSE()))+IF(F41="Krajská a Oblastní výstava",0,VLOOKUP(G41,'zdroje nej pes'!$A$31:$B$36,2,FALSE()))+VLOOKUP(F41,'zdroje nej pes'!$A$37:$B$43,2,FALSE()))</f>
        <v>0</v>
      </c>
      <c r="I41" s="94"/>
    </row>
    <row r="42" spans="1:9" s="101" customFormat="1" ht="15" customHeight="1" x14ac:dyDescent="0.25">
      <c r="A42" s="95">
        <v>16</v>
      </c>
      <c r="B42" s="96"/>
      <c r="C42" s="99"/>
      <c r="D42" s="99"/>
      <c r="E42" s="100"/>
      <c r="F42" s="100"/>
      <c r="G42" s="98"/>
      <c r="H42" s="93">
        <f>IF(LEN(B42)=0,0,IF(F42="Krajská a Oblastní výstava",VLOOKUP('Nej pes, fena, mladí, veterani'!E42,'zdroje nej pes'!A:C,3,FALSE()),VLOOKUP('Nej pes, fena, mladí, veterani'!E42,'zdroje nej pes'!A:C,2,FALSE()))+IF(F42="Krajská a Oblastní výstava",0,VLOOKUP(G42,'zdroje nej pes'!$A$31:$B$36,2,FALSE()))+VLOOKUP(F42,'zdroje nej pes'!$A$37:$B$43,2,FALSE()))</f>
        <v>0</v>
      </c>
      <c r="I42" s="94"/>
    </row>
    <row r="43" spans="1:9" s="101" customFormat="1" ht="15" customHeight="1" x14ac:dyDescent="0.25">
      <c r="A43" s="95">
        <v>17</v>
      </c>
      <c r="B43" s="96"/>
      <c r="C43" s="99"/>
      <c r="D43" s="99"/>
      <c r="E43" s="100"/>
      <c r="F43" s="100"/>
      <c r="G43" s="98"/>
      <c r="H43" s="93">
        <f>IF(LEN(B43)=0,0,IF(F43="Krajská a Oblastní výstava",VLOOKUP('Nej pes, fena, mladí, veterani'!E43,'zdroje nej pes'!A:C,3,FALSE()),VLOOKUP('Nej pes, fena, mladí, veterani'!E43,'zdroje nej pes'!A:C,2,FALSE()))+IF(F43="Krajská a Oblastní výstava",0,VLOOKUP(G43,'zdroje nej pes'!$A$31:$B$36,2,FALSE()))+VLOOKUP(F43,'zdroje nej pes'!$A$37:$B$43,2,FALSE()))</f>
        <v>0</v>
      </c>
      <c r="I43" s="94"/>
    </row>
    <row r="44" spans="1:9" s="101" customFormat="1" ht="15" customHeight="1" x14ac:dyDescent="0.25">
      <c r="A44" s="95">
        <v>18</v>
      </c>
      <c r="B44" s="96"/>
      <c r="C44" s="99"/>
      <c r="D44" s="99"/>
      <c r="E44" s="100"/>
      <c r="F44" s="100"/>
      <c r="G44" s="98"/>
      <c r="H44" s="93">
        <f>IF(LEN(B44)=0,0,IF(F44="Krajská a Oblastní výstava",VLOOKUP('Nej pes, fena, mladí, veterani'!E44,'zdroje nej pes'!A:C,3,FALSE()),VLOOKUP('Nej pes, fena, mladí, veterani'!E44,'zdroje nej pes'!A:C,2,FALSE()))+IF(F44="Krajská a Oblastní výstava",0,VLOOKUP(G44,'zdroje nej pes'!$A$31:$B$36,2,FALSE()))+VLOOKUP(F44,'zdroje nej pes'!$A$37:$B$43,2,FALSE()))</f>
        <v>0</v>
      </c>
      <c r="I44" s="94"/>
    </row>
    <row r="45" spans="1:9" s="101" customFormat="1" ht="15" customHeight="1" x14ac:dyDescent="0.25">
      <c r="A45" s="95">
        <v>19</v>
      </c>
      <c r="B45" s="96"/>
      <c r="C45" s="99"/>
      <c r="D45" s="99"/>
      <c r="E45" s="100"/>
      <c r="F45" s="100"/>
      <c r="G45" s="98"/>
      <c r="H45" s="93">
        <f>IF(LEN(B45)=0,0,IF(F45="Krajská a Oblastní výstava",VLOOKUP('Nej pes, fena, mladí, veterani'!E45,'zdroje nej pes'!A:C,3,FALSE()),VLOOKUP('Nej pes, fena, mladí, veterani'!E45,'zdroje nej pes'!A:C,2,FALSE()))+IF(F45="Krajská a Oblastní výstava",0,VLOOKUP(G45,'zdroje nej pes'!$A$31:$B$36,2,FALSE()))+VLOOKUP(F45,'zdroje nej pes'!$A$37:$B$43,2,FALSE()))</f>
        <v>0</v>
      </c>
      <c r="I45" s="94"/>
    </row>
    <row r="46" spans="1:9" s="101" customFormat="1" ht="15" customHeight="1" thickBot="1" x14ac:dyDescent="0.3">
      <c r="A46" s="102">
        <v>20</v>
      </c>
      <c r="B46" s="103"/>
      <c r="C46" s="104"/>
      <c r="D46" s="104"/>
      <c r="E46" s="105"/>
      <c r="F46" s="105"/>
      <c r="G46" s="106"/>
      <c r="H46" s="107">
        <f>IF(LEN(B46)=0,0,IF(F46="Krajská a Oblastní výstava",VLOOKUP('Nej pes, fena, mladí, veterani'!E46,'zdroje nej pes'!A:C,3,FALSE()),VLOOKUP('Nej pes, fena, mladí, veterani'!E46,'zdroje nej pes'!A:C,2,FALSE()))+IF(F46="Krajská a Oblastní výstava",0,VLOOKUP(G46,'zdroje nej pes'!$A$31:$B$36,2,FALSE()))+VLOOKUP(F46,'zdroje nej pes'!$A$37:$B$43,2,FALSE()))</f>
        <v>0</v>
      </c>
      <c r="I46" s="94"/>
    </row>
    <row r="47" spans="1:9" ht="15.75" thickBot="1" x14ac:dyDescent="0.3"/>
    <row r="48" spans="1:9" ht="15" customHeight="1" thickBot="1" x14ac:dyDescent="0.3">
      <c r="A48" s="116" t="s">
        <v>311</v>
      </c>
      <c r="B48" s="117"/>
      <c r="C48" s="117"/>
      <c r="D48" s="117"/>
      <c r="E48" s="117"/>
      <c r="F48" s="117"/>
      <c r="G48" s="117"/>
      <c r="H48" s="118"/>
    </row>
    <row r="49" spans="1:8" ht="15.75" thickBot="1" x14ac:dyDescent="0.3">
      <c r="A49" s="86" t="s">
        <v>10</v>
      </c>
      <c r="B49" s="87" t="s">
        <v>11</v>
      </c>
      <c r="C49" s="87" t="s">
        <v>12</v>
      </c>
      <c r="D49" s="87" t="s">
        <v>13</v>
      </c>
      <c r="E49" s="87" t="s">
        <v>14</v>
      </c>
      <c r="F49" s="87" t="s">
        <v>15</v>
      </c>
      <c r="G49" s="87" t="s">
        <v>16</v>
      </c>
      <c r="H49" s="88" t="s">
        <v>17</v>
      </c>
    </row>
    <row r="50" spans="1:8" x14ac:dyDescent="0.25">
      <c r="A50" s="108">
        <v>21</v>
      </c>
      <c r="B50" s="61"/>
      <c r="C50" s="50"/>
      <c r="D50" s="50"/>
      <c r="E50" s="92"/>
      <c r="F50" s="92"/>
      <c r="G50" s="92"/>
      <c r="H50" s="93">
        <f>IF(LEN(B50)=0,0,IF(F50="Krajská a Oblastní výstava",VLOOKUP('Nej pes, fena, mladí, veterani'!E50,'zdroje nej pes'!A:C,3,FALSE()),VLOOKUP('Nej pes, fena, mladí, veterani'!E50,'zdroje nej pes'!A:C,2,FALSE()))+IF(F50="Krajská a Oblastní výstava",0,VLOOKUP(G50,'zdroje nej pes'!$A$31:$B$36,2,FALSE()))+VLOOKUP(F50,'zdroje nej pes'!$A$37:$B$43,2,FALSE()))</f>
        <v>0</v>
      </c>
    </row>
    <row r="51" spans="1:8" x14ac:dyDescent="0.25">
      <c r="A51" s="95">
        <v>22</v>
      </c>
      <c r="B51" s="61"/>
      <c r="C51" s="50"/>
      <c r="D51" s="50"/>
      <c r="E51" s="92"/>
      <c r="F51" s="92"/>
      <c r="G51" s="92"/>
      <c r="H51" s="93">
        <f>IF(LEN(B51)=0,0,IF(F51="Krajská a Oblastní výstava",VLOOKUP('Nej pes, fena, mladí, veterani'!E51,'zdroje nej pes'!A:C,3,FALSE()),VLOOKUP('Nej pes, fena, mladí, veterani'!E51,'zdroje nej pes'!A:C,2,FALSE()))+IF(F51="Krajská a Oblastní výstava",0,VLOOKUP(G51,'zdroje nej pes'!$A$31:$B$36,2,FALSE()))+VLOOKUP(F51,'zdroje nej pes'!$A$37:$B$43,2,FALSE()))</f>
        <v>0</v>
      </c>
    </row>
    <row r="52" spans="1:8" x14ac:dyDescent="0.25">
      <c r="A52" s="95">
        <v>23</v>
      </c>
      <c r="B52" s="62"/>
      <c r="C52" s="51"/>
      <c r="D52" s="51"/>
      <c r="E52" s="98"/>
      <c r="F52" s="98"/>
      <c r="G52" s="98"/>
      <c r="H52" s="93">
        <f>IF(LEN(B52)=0,0,IF(F52="Krajská a Oblastní výstava",VLOOKUP('Nej pes, fena, mladí, veterani'!E52,'zdroje nej pes'!A:C,3,FALSE()),VLOOKUP('Nej pes, fena, mladí, veterani'!E52,'zdroje nej pes'!A:C,2,FALSE()))+IF(F52="Krajská a Oblastní výstava",0,VLOOKUP(G52,'zdroje nej pes'!$A$31:$B$36,2,FALSE()))+VLOOKUP(F52,'zdroje nej pes'!$A$37:$B$43,2,FALSE()))</f>
        <v>0</v>
      </c>
    </row>
    <row r="53" spans="1:8" x14ac:dyDescent="0.25">
      <c r="A53" s="95">
        <v>24</v>
      </c>
      <c r="B53" s="62"/>
      <c r="C53" s="51"/>
      <c r="D53" s="51"/>
      <c r="E53" s="98"/>
      <c r="F53" s="98"/>
      <c r="G53" s="98"/>
      <c r="H53" s="93">
        <f>IF(LEN(B53)=0,0,IF(F53="Krajská a Oblastní výstava",VLOOKUP('Nej pes, fena, mladí, veterani'!E53,'zdroje nej pes'!A:C,3,FALSE()),VLOOKUP('Nej pes, fena, mladí, veterani'!E53,'zdroje nej pes'!A:C,2,FALSE()))+IF(F53="Krajská a Oblastní výstava",0,VLOOKUP(G53,'zdroje nej pes'!$A$31:$B$36,2,FALSE()))+VLOOKUP(F53,'zdroje nej pes'!$A$37:$B$43,2,FALSE()))</f>
        <v>0</v>
      </c>
    </row>
    <row r="54" spans="1:8" x14ac:dyDescent="0.25">
      <c r="A54" s="95">
        <v>25</v>
      </c>
      <c r="B54" s="62"/>
      <c r="C54" s="51"/>
      <c r="D54" s="51"/>
      <c r="E54" s="98"/>
      <c r="F54" s="98"/>
      <c r="G54" s="98"/>
      <c r="H54" s="93">
        <f>IF(LEN(B54)=0,0,IF(F54="Krajská a Oblastní výstava",VLOOKUP('Nej pes, fena, mladí, veterani'!E54,'zdroje nej pes'!A:C,3,FALSE()),VLOOKUP('Nej pes, fena, mladí, veterani'!E54,'zdroje nej pes'!A:C,2,FALSE()))+IF(F54="Krajská a Oblastní výstava",0,VLOOKUP(G54,'zdroje nej pes'!$A$31:$B$36,2,FALSE()))+VLOOKUP(F54,'zdroje nej pes'!$A$37:$B$43,2,FALSE()))</f>
        <v>0</v>
      </c>
    </row>
    <row r="55" spans="1:8" x14ac:dyDescent="0.25">
      <c r="A55" s="95">
        <v>26</v>
      </c>
      <c r="B55" s="62"/>
      <c r="C55" s="51"/>
      <c r="D55" s="51"/>
      <c r="E55" s="98"/>
      <c r="F55" s="98"/>
      <c r="G55" s="98"/>
      <c r="H55" s="93">
        <f>IF(LEN(B55)=0,0,IF(F55="Krajská a Oblastní výstava",VLOOKUP('Nej pes, fena, mladí, veterani'!E55,'zdroje nej pes'!A:C,3,FALSE()),VLOOKUP('Nej pes, fena, mladí, veterani'!E55,'zdroje nej pes'!A:C,2,FALSE()))+IF(F55="Krajská a Oblastní výstava",0,VLOOKUP(G55,'zdroje nej pes'!$A$31:$B$36,2,FALSE()))+VLOOKUP(F55,'zdroje nej pes'!$A$37:$B$43,2,FALSE()))</f>
        <v>0</v>
      </c>
    </row>
    <row r="56" spans="1:8" x14ac:dyDescent="0.25">
      <c r="A56" s="95">
        <v>27</v>
      </c>
      <c r="B56" s="62"/>
      <c r="C56" s="51"/>
      <c r="D56" s="51"/>
      <c r="E56" s="98"/>
      <c r="F56" s="98"/>
      <c r="G56" s="98"/>
      <c r="H56" s="93">
        <f>IF(LEN(B56)=0,0,IF(F56="Krajská a Oblastní výstava",VLOOKUP('Nej pes, fena, mladí, veterani'!E56,'zdroje nej pes'!A:C,3,FALSE()),VLOOKUP('Nej pes, fena, mladí, veterani'!E56,'zdroje nej pes'!A:C,2,FALSE()))+IF(F56="Krajská a Oblastní výstava",0,VLOOKUP(G56,'zdroje nej pes'!$A$31:$B$36,2,FALSE()))+VLOOKUP(F56,'zdroje nej pes'!$A$37:$B$43,2,FALSE()))</f>
        <v>0</v>
      </c>
    </row>
    <row r="57" spans="1:8" x14ac:dyDescent="0.25">
      <c r="A57" s="95">
        <v>28</v>
      </c>
      <c r="B57" s="62"/>
      <c r="C57" s="51"/>
      <c r="D57" s="51"/>
      <c r="E57" s="98"/>
      <c r="F57" s="98"/>
      <c r="G57" s="98"/>
      <c r="H57" s="93">
        <f>IF(LEN(B57)=0,0,IF(F57="Krajská a Oblastní výstava",VLOOKUP('Nej pes, fena, mladí, veterani'!E57,'zdroje nej pes'!A:C,3,FALSE()),VLOOKUP('Nej pes, fena, mladí, veterani'!E57,'zdroje nej pes'!A:C,2,FALSE()))+IF(F57="Krajská a Oblastní výstava",0,VLOOKUP(G57,'zdroje nej pes'!$A$31:$B$36,2,FALSE()))+VLOOKUP(F57,'zdroje nej pes'!$A$37:$B$43,2,FALSE()))</f>
        <v>0</v>
      </c>
    </row>
    <row r="58" spans="1:8" x14ac:dyDescent="0.25">
      <c r="A58" s="95">
        <v>29</v>
      </c>
      <c r="B58" s="62"/>
      <c r="C58" s="51"/>
      <c r="D58" s="51"/>
      <c r="E58" s="98"/>
      <c r="F58" s="98"/>
      <c r="G58" s="98"/>
      <c r="H58" s="93">
        <f>IF(LEN(B58)=0,0,IF(F58="Krajská a Oblastní výstava",VLOOKUP('Nej pes, fena, mladí, veterani'!E58,'zdroje nej pes'!A:C,3,FALSE()),VLOOKUP('Nej pes, fena, mladí, veterani'!E58,'zdroje nej pes'!A:C,2,FALSE()))+IF(F58="Krajská a Oblastní výstava",0,VLOOKUP(G58,'zdroje nej pes'!$A$31:$B$36,2,FALSE()))+VLOOKUP(F58,'zdroje nej pes'!$A$37:$B$43,2,FALSE()))</f>
        <v>0</v>
      </c>
    </row>
    <row r="59" spans="1:8" x14ac:dyDescent="0.25">
      <c r="A59" s="95">
        <v>30</v>
      </c>
      <c r="B59" s="62"/>
      <c r="C59" s="51"/>
      <c r="D59" s="51"/>
      <c r="E59" s="98"/>
      <c r="F59" s="98"/>
      <c r="G59" s="98"/>
      <c r="H59" s="93">
        <f>IF(LEN(B59)=0,0,IF(F59="Krajská a Oblastní výstava",VLOOKUP('Nej pes, fena, mladí, veterani'!E59,'zdroje nej pes'!A:C,3,FALSE()),VLOOKUP('Nej pes, fena, mladí, veterani'!E59,'zdroje nej pes'!A:C,2,FALSE()))+IF(F59="Krajská a Oblastní výstava",0,VLOOKUP(G59,'zdroje nej pes'!$A$31:$B$36,2,FALSE()))+VLOOKUP(F59,'zdroje nej pes'!$A$37:$B$43,2,FALSE()))</f>
        <v>0</v>
      </c>
    </row>
    <row r="60" spans="1:8" x14ac:dyDescent="0.25">
      <c r="A60" s="95">
        <v>31</v>
      </c>
      <c r="B60" s="62"/>
      <c r="C60" s="51"/>
      <c r="D60" s="51"/>
      <c r="E60" s="98"/>
      <c r="F60" s="98"/>
      <c r="G60" s="98"/>
      <c r="H60" s="93">
        <f>IF(LEN(B60)=0,0,IF(F60="Krajská a Oblastní výstava",VLOOKUP('Nej pes, fena, mladí, veterani'!E60,'zdroje nej pes'!A:C,3,FALSE()),VLOOKUP('Nej pes, fena, mladí, veterani'!E60,'zdroje nej pes'!A:C,2,FALSE()))+IF(F60="Krajská a Oblastní výstava",0,VLOOKUP(G60,'zdroje nej pes'!$A$31:$B$36,2,FALSE()))+VLOOKUP(F60,'zdroje nej pes'!$A$37:$B$43,2,FALSE()))</f>
        <v>0</v>
      </c>
    </row>
    <row r="61" spans="1:8" x14ac:dyDescent="0.25">
      <c r="A61" s="95">
        <v>32</v>
      </c>
      <c r="B61" s="62"/>
      <c r="C61" s="51"/>
      <c r="D61" s="51"/>
      <c r="E61" s="98"/>
      <c r="F61" s="98"/>
      <c r="G61" s="98"/>
      <c r="H61" s="93">
        <f>IF(LEN(B61)=0,0,IF(F61="Krajská a Oblastní výstava",VLOOKUP('Nej pes, fena, mladí, veterani'!E61,'zdroje nej pes'!A:C,3,FALSE()),VLOOKUP('Nej pes, fena, mladí, veterani'!E61,'zdroje nej pes'!A:C,2,FALSE()))+IF(F61="Krajská a Oblastní výstava",0,VLOOKUP(G61,'zdroje nej pes'!$A$31:$B$36,2,FALSE()))+VLOOKUP(F61,'zdroje nej pes'!$A$37:$B$43,2,FALSE()))</f>
        <v>0</v>
      </c>
    </row>
    <row r="62" spans="1:8" x14ac:dyDescent="0.25">
      <c r="A62" s="95">
        <v>33</v>
      </c>
      <c r="B62" s="62"/>
      <c r="C62" s="52"/>
      <c r="D62" s="52"/>
      <c r="E62" s="98"/>
      <c r="F62" s="98"/>
      <c r="G62" s="98"/>
      <c r="H62" s="93">
        <f>IF(LEN(B62)=0,0,IF(F62="Krajská a Oblastní výstava",VLOOKUP('Nej pes, fena, mladí, veterani'!E62,'zdroje nej pes'!A:C,3,FALSE()),VLOOKUP('Nej pes, fena, mladí, veterani'!E62,'zdroje nej pes'!A:C,2,FALSE()))+IF(F62="Krajská a Oblastní výstava",0,VLOOKUP(G62,'zdroje nej pes'!$A$31:$B$36,2,FALSE()))+VLOOKUP(F62,'zdroje nej pes'!$A$37:$B$43,2,FALSE()))</f>
        <v>0</v>
      </c>
    </row>
    <row r="63" spans="1:8" x14ac:dyDescent="0.25">
      <c r="A63" s="95">
        <v>34</v>
      </c>
      <c r="B63" s="62"/>
      <c r="C63" s="52"/>
      <c r="D63" s="52"/>
      <c r="E63" s="98"/>
      <c r="F63" s="98"/>
      <c r="G63" s="98"/>
      <c r="H63" s="93">
        <f>IF(LEN(B63)=0,0,IF(F63="Krajská a Oblastní výstava",VLOOKUP('Nej pes, fena, mladí, veterani'!E63,'zdroje nej pes'!A:C,3,FALSE()),VLOOKUP('Nej pes, fena, mladí, veterani'!E63,'zdroje nej pes'!A:C,2,FALSE()))+IF(F63="Krajská a Oblastní výstava",0,VLOOKUP(G63,'zdroje nej pes'!$A$31:$B$36,2,FALSE()))+VLOOKUP(F63,'zdroje nej pes'!$A$37:$B$43,2,FALSE()))</f>
        <v>0</v>
      </c>
    </row>
    <row r="64" spans="1:8" x14ac:dyDescent="0.25">
      <c r="A64" s="95">
        <v>35</v>
      </c>
      <c r="B64" s="62"/>
      <c r="C64" s="52"/>
      <c r="D64" s="52"/>
      <c r="E64" s="100"/>
      <c r="F64" s="100"/>
      <c r="G64" s="98"/>
      <c r="H64" s="93">
        <f>IF(LEN(B64)=0,0,IF(F64="Krajská a Oblastní výstava",VLOOKUP('Nej pes, fena, mladí, veterani'!E64,'zdroje nej pes'!A:C,3,FALSE()),VLOOKUP('Nej pes, fena, mladí, veterani'!E64,'zdroje nej pes'!A:C,2,FALSE()))+IF(F64="Krajská a Oblastní výstava",0,VLOOKUP(G64,'zdroje nej pes'!$A$31:$B$36,2,FALSE()))+VLOOKUP(F64,'zdroje nej pes'!$A$37:$B$43,2,FALSE()))</f>
        <v>0</v>
      </c>
    </row>
    <row r="65" spans="1:8" x14ac:dyDescent="0.25">
      <c r="A65" s="95">
        <v>36</v>
      </c>
      <c r="B65" s="62"/>
      <c r="C65" s="52"/>
      <c r="D65" s="52"/>
      <c r="E65" s="100"/>
      <c r="F65" s="100"/>
      <c r="G65" s="98"/>
      <c r="H65" s="93">
        <f>IF(LEN(B65)=0,0,IF(F65="Krajská a Oblastní výstava",VLOOKUP('Nej pes, fena, mladí, veterani'!E65,'zdroje nej pes'!A:C,3,FALSE()),VLOOKUP('Nej pes, fena, mladí, veterani'!E65,'zdroje nej pes'!A:C,2,FALSE()))+IF(F65="Krajská a Oblastní výstava",0,VLOOKUP(G65,'zdroje nej pes'!$A$31:$B$36,2,FALSE()))+VLOOKUP(F65,'zdroje nej pes'!$A$37:$B$43,2,FALSE()))</f>
        <v>0</v>
      </c>
    </row>
    <row r="66" spans="1:8" x14ac:dyDescent="0.25">
      <c r="A66" s="95">
        <v>37</v>
      </c>
      <c r="B66" s="62"/>
      <c r="C66" s="52"/>
      <c r="D66" s="52"/>
      <c r="E66" s="100"/>
      <c r="F66" s="100"/>
      <c r="G66" s="98"/>
      <c r="H66" s="93">
        <f>IF(LEN(B66)=0,0,IF(F66="Krajská a Oblastní výstava",VLOOKUP('Nej pes, fena, mladí, veterani'!E66,'zdroje nej pes'!A:C,3,FALSE()),VLOOKUP('Nej pes, fena, mladí, veterani'!E66,'zdroje nej pes'!A:C,2,FALSE()))+IF(F66="Krajská a Oblastní výstava",0,VLOOKUP(G66,'zdroje nej pes'!$A$31:$B$36,2,FALSE()))+VLOOKUP(F66,'zdroje nej pes'!$A$37:$B$43,2,FALSE()))</f>
        <v>0</v>
      </c>
    </row>
    <row r="67" spans="1:8" x14ac:dyDescent="0.25">
      <c r="A67" s="95">
        <v>38</v>
      </c>
      <c r="B67" s="62"/>
      <c r="C67" s="52"/>
      <c r="D67" s="52"/>
      <c r="E67" s="100"/>
      <c r="F67" s="100"/>
      <c r="G67" s="98"/>
      <c r="H67" s="93">
        <f>IF(LEN(B67)=0,0,IF(F67="Krajská a Oblastní výstava",VLOOKUP('Nej pes, fena, mladí, veterani'!E67,'zdroje nej pes'!A:C,3,FALSE()),VLOOKUP('Nej pes, fena, mladí, veterani'!E67,'zdroje nej pes'!A:C,2,FALSE()))+IF(F67="Krajská a Oblastní výstava",0,VLOOKUP(G67,'zdroje nej pes'!$A$31:$B$36,2,FALSE()))+VLOOKUP(F67,'zdroje nej pes'!$A$37:$B$43,2,FALSE()))</f>
        <v>0</v>
      </c>
    </row>
    <row r="68" spans="1:8" x14ac:dyDescent="0.25">
      <c r="A68" s="95">
        <v>39</v>
      </c>
      <c r="B68" s="62"/>
      <c r="C68" s="52"/>
      <c r="D68" s="52"/>
      <c r="E68" s="100"/>
      <c r="F68" s="100"/>
      <c r="G68" s="98"/>
      <c r="H68" s="93">
        <f>IF(LEN(B68)=0,0,IF(F68="Krajská a Oblastní výstava",VLOOKUP('Nej pes, fena, mladí, veterani'!E68,'zdroje nej pes'!A:C,3,FALSE()),VLOOKUP('Nej pes, fena, mladí, veterani'!E68,'zdroje nej pes'!A:C,2,FALSE()))+IF(F68="Krajská a Oblastní výstava",0,VLOOKUP(G68,'zdroje nej pes'!$A$31:$B$36,2,FALSE()))+VLOOKUP(F68,'zdroje nej pes'!$A$37:$B$43,2,FALSE()))</f>
        <v>0</v>
      </c>
    </row>
    <row r="69" spans="1:8" ht="15.75" thickBot="1" x14ac:dyDescent="0.3">
      <c r="A69" s="102">
        <v>40</v>
      </c>
      <c r="B69" s="63"/>
      <c r="C69" s="53"/>
      <c r="D69" s="53"/>
      <c r="E69" s="105"/>
      <c r="F69" s="105"/>
      <c r="G69" s="106"/>
      <c r="H69" s="107">
        <f>IF(LEN(B69)=0,0,IF(F69="Krajská a Oblastní výstava",VLOOKUP('Nej pes, fena, mladí, veterani'!E69,'zdroje nej pes'!A:C,3,FALSE()),VLOOKUP('Nej pes, fena, mladí, veterani'!E69,'zdroje nej pes'!A:C,2,FALSE()))+IF(F69="Krajská a Oblastní výstava",0,VLOOKUP(G69,'zdroje nej pes'!$A$31:$B$36,2,FALSE()))+VLOOKUP(F69,'zdroje nej pes'!$A$37:$B$43,2,FALSE()))</f>
        <v>0</v>
      </c>
    </row>
    <row r="70" spans="1:8" ht="15.75" thickBot="1" x14ac:dyDescent="0.3"/>
    <row r="71" spans="1:8" ht="15.75" thickBot="1" x14ac:dyDescent="0.3">
      <c r="A71" s="122" t="s">
        <v>308</v>
      </c>
      <c r="B71" s="123"/>
      <c r="C71" s="123"/>
      <c r="D71" s="123"/>
      <c r="E71" s="123"/>
      <c r="F71" s="123"/>
      <c r="G71" s="123"/>
      <c r="H71" s="124"/>
    </row>
    <row r="72" spans="1:8" x14ac:dyDescent="0.25">
      <c r="A72" s="125" t="s">
        <v>309</v>
      </c>
      <c r="B72" s="126"/>
      <c r="C72" s="126"/>
      <c r="D72" s="126"/>
      <c r="E72" s="126"/>
      <c r="F72" s="126"/>
      <c r="G72" s="127" t="str">
        <f>IF(SUM('sampion podminky'!G12:G17)&gt;=1,"Podmínka splněna","Podmínka nesplněna")</f>
        <v>Podmínka nesplněna</v>
      </c>
      <c r="H72" s="128"/>
    </row>
    <row r="73" spans="1:8" x14ac:dyDescent="0.25">
      <c r="A73" s="141" t="s">
        <v>323</v>
      </c>
      <c r="B73" s="141"/>
      <c r="C73" s="141"/>
      <c r="D73" s="141"/>
      <c r="E73" s="141"/>
      <c r="F73" s="109" t="s">
        <v>322</v>
      </c>
      <c r="G73" s="139" t="str">
        <f>IF(F73="Ano","Podmínka splněna","Podmínka nesplněna")</f>
        <v>Podmínka nesplněna</v>
      </c>
      <c r="H73" s="140"/>
    </row>
    <row r="74" spans="1:8" ht="15.75" thickBot="1" x14ac:dyDescent="0.3">
      <c r="A74" s="129" t="s">
        <v>310</v>
      </c>
      <c r="B74" s="130"/>
      <c r="C74" s="130"/>
      <c r="D74" s="130"/>
      <c r="E74" s="130"/>
      <c r="F74" s="130"/>
      <c r="G74" s="131" t="str">
        <f>IF(SUM('sampion podminky'!G2:G11)&gt;=1,"Podmínka splněna","Podmínka nesplněna")</f>
        <v>Podmínka nesplněna</v>
      </c>
      <c r="H74" s="132"/>
    </row>
    <row r="75" spans="1:8" x14ac:dyDescent="0.25">
      <c r="A75" s="110"/>
      <c r="B75" s="110"/>
      <c r="C75" s="110"/>
      <c r="D75" s="110"/>
      <c r="E75" s="110"/>
      <c r="F75" s="110"/>
      <c r="G75" s="112"/>
      <c r="H75" s="112"/>
    </row>
  </sheetData>
  <sheetProtection password="9639" sheet="1" objects="1" scenarios="1"/>
  <dataConsolidate/>
  <mergeCells count="38">
    <mergeCell ref="A1:H1"/>
    <mergeCell ref="A2:B2"/>
    <mergeCell ref="C2:H2"/>
    <mergeCell ref="A4:B4"/>
    <mergeCell ref="C4:H4"/>
    <mergeCell ref="A3:B3"/>
    <mergeCell ref="C3:H3"/>
    <mergeCell ref="A14:B14"/>
    <mergeCell ref="C14:H14"/>
    <mergeCell ref="A9:C9"/>
    <mergeCell ref="D9:H9"/>
    <mergeCell ref="A12:B12"/>
    <mergeCell ref="C12:H12"/>
    <mergeCell ref="A13:B13"/>
    <mergeCell ref="C13:H13"/>
    <mergeCell ref="D10:H10"/>
    <mergeCell ref="A10:C10"/>
    <mergeCell ref="A5:B5"/>
    <mergeCell ref="C5:H5"/>
    <mergeCell ref="A6:B6"/>
    <mergeCell ref="C6:H6"/>
    <mergeCell ref="A7:B7"/>
    <mergeCell ref="C7:H7"/>
    <mergeCell ref="A16:G16"/>
    <mergeCell ref="G75:H75"/>
    <mergeCell ref="A25:H25"/>
    <mergeCell ref="A48:H48"/>
    <mergeCell ref="A18:G18"/>
    <mergeCell ref="A20:H20"/>
    <mergeCell ref="A71:H71"/>
    <mergeCell ref="A72:F72"/>
    <mergeCell ref="G72:H72"/>
    <mergeCell ref="A74:F74"/>
    <mergeCell ref="G74:H74"/>
    <mergeCell ref="A22:H22"/>
    <mergeCell ref="A23:H23"/>
    <mergeCell ref="G73:H73"/>
    <mergeCell ref="A73:E73"/>
  </mergeCells>
  <dataValidations count="3">
    <dataValidation type="list" allowBlank="1" showInputMessage="1" showErrorMessage="1" sqref="D10:H10">
      <formula1>"ANO,NE"</formula1>
    </dataValidation>
    <dataValidation type="list" allowBlank="1" showInputMessage="1" showErrorMessage="1" sqref="C3:H3">
      <formula1>"pes,fena"</formula1>
    </dataValidation>
    <dataValidation type="list" allowBlank="1" showInputMessage="1" showErrorMessage="1" sqref="F73">
      <formula1>"Ano,Ne"</formula1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'zdroje nej pes'!$A$2:$A$30</xm:f>
          </x14:formula1>
          <x14:formula2>
            <xm:f>0</xm:f>
          </x14:formula2>
          <xm:sqref>E50:E69</xm:sqref>
        </x14:dataValidation>
        <x14:dataValidation type="list" allowBlank="1" showInputMessage="1" showErrorMessage="1">
          <x14:formula1>
            <xm:f>'zdroje nej pes'!$A$37:$A$43</xm:f>
          </x14:formula1>
          <x14:formula2>
            <xm:f>0</xm:f>
          </x14:formula2>
          <xm:sqref>F50:F69 F27:F46</xm:sqref>
        </x14:dataValidation>
        <x14:dataValidation type="list" allowBlank="1" showInputMessage="1" showErrorMessage="1">
          <x14:formula1>
            <xm:f>'zdroje nej pes'!$A$31:$A$36</xm:f>
          </x14:formula1>
          <x14:formula2>
            <xm:f>0</xm:f>
          </x14:formula2>
          <xm:sqref>G50:G69 G27:G46</xm:sqref>
        </x14:dataValidation>
        <x14:dataValidation type="list" allowBlank="1" showInputMessage="1" showErrorMessage="1">
          <x14:formula1>
            <xm:f>'zdroje nej pes'!$E$1:$E$6</xm:f>
          </x14:formula1>
          <x14:formula2>
            <xm:f>0</xm:f>
          </x14:formula2>
          <xm:sqref>D9:H9</xm:sqref>
        </x14:dataValidation>
        <x14:dataValidation type="list" allowBlank="1" showInputMessage="1" showErrorMessage="1">
          <x14:formula1>
            <xm:f>'zdroje nej pes'!$A$2:$A$30</xm:f>
          </x14:formula1>
          <xm:sqref>E27:E46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43"/>
  <sheetViews>
    <sheetView topLeftCell="A4" zoomScale="89" zoomScaleNormal="89" workbookViewId="0">
      <selection activeCell="B13" sqref="B13"/>
    </sheetView>
  </sheetViews>
  <sheetFormatPr defaultColWidth="9.140625" defaultRowHeight="15" x14ac:dyDescent="0.25"/>
  <cols>
    <col min="1" max="1" width="77.140625" style="2" customWidth="1"/>
    <col min="2" max="2" width="45.42578125" customWidth="1"/>
    <col min="3" max="3" width="24.85546875" bestFit="1" customWidth="1"/>
    <col min="5" max="5" width="20.5703125" bestFit="1" customWidth="1"/>
  </cols>
  <sheetData>
    <row r="1" spans="1:5" x14ac:dyDescent="0.25">
      <c r="A1" s="25"/>
      <c r="B1" s="26" t="s">
        <v>34</v>
      </c>
      <c r="C1" s="27" t="s">
        <v>35</v>
      </c>
      <c r="E1" t="s">
        <v>6</v>
      </c>
    </row>
    <row r="2" spans="1:5" x14ac:dyDescent="0.25">
      <c r="A2" s="28" t="s">
        <v>36</v>
      </c>
      <c r="B2" s="29">
        <v>6</v>
      </c>
      <c r="C2" s="30">
        <v>4</v>
      </c>
      <c r="E2" t="s">
        <v>37</v>
      </c>
    </row>
    <row r="3" spans="1:5" x14ac:dyDescent="0.25">
      <c r="A3" s="28" t="s">
        <v>38</v>
      </c>
      <c r="B3" s="29">
        <v>5</v>
      </c>
      <c r="C3" s="30">
        <v>3</v>
      </c>
      <c r="E3" t="s">
        <v>39</v>
      </c>
    </row>
    <row r="4" spans="1:5" x14ac:dyDescent="0.25">
      <c r="A4" s="28" t="s">
        <v>18</v>
      </c>
      <c r="B4" s="29">
        <v>4</v>
      </c>
      <c r="C4" s="30">
        <v>2</v>
      </c>
      <c r="E4" s="11" t="s">
        <v>40</v>
      </c>
    </row>
    <row r="5" spans="1:5" x14ac:dyDescent="0.25">
      <c r="A5" s="28" t="s">
        <v>25</v>
      </c>
      <c r="B5" s="29">
        <v>3</v>
      </c>
      <c r="C5" s="30">
        <v>1</v>
      </c>
      <c r="E5" s="11" t="s">
        <v>41</v>
      </c>
    </row>
    <row r="6" spans="1:5" x14ac:dyDescent="0.25">
      <c r="A6" s="28" t="s">
        <v>42</v>
      </c>
      <c r="B6" s="29">
        <v>9</v>
      </c>
      <c r="C6" s="30"/>
      <c r="E6" s="11" t="s">
        <v>43</v>
      </c>
    </row>
    <row r="7" spans="1:5" x14ac:dyDescent="0.25">
      <c r="A7" s="28" t="s">
        <v>22</v>
      </c>
      <c r="B7" s="29">
        <v>9</v>
      </c>
      <c r="C7" s="30"/>
    </row>
    <row r="8" spans="1:5" x14ac:dyDescent="0.25">
      <c r="A8" s="28" t="s">
        <v>21</v>
      </c>
      <c r="B8" s="29">
        <v>7</v>
      </c>
      <c r="C8" s="30"/>
    </row>
    <row r="9" spans="1:5" x14ac:dyDescent="0.25">
      <c r="A9" s="28" t="s">
        <v>44</v>
      </c>
      <c r="B9" s="29">
        <v>14</v>
      </c>
      <c r="C9" s="30"/>
    </row>
    <row r="10" spans="1:5" x14ac:dyDescent="0.25">
      <c r="A10" s="28" t="s">
        <v>45</v>
      </c>
      <c r="B10" s="29">
        <v>12</v>
      </c>
      <c r="C10" s="30"/>
    </row>
    <row r="11" spans="1:5" x14ac:dyDescent="0.25">
      <c r="A11" s="28" t="s">
        <v>332</v>
      </c>
      <c r="B11" s="29">
        <v>10</v>
      </c>
      <c r="C11" s="30"/>
    </row>
    <row r="12" spans="1:5" x14ac:dyDescent="0.25">
      <c r="A12" s="28" t="s">
        <v>333</v>
      </c>
      <c r="B12" s="29">
        <v>10</v>
      </c>
      <c r="C12" s="30"/>
    </row>
    <row r="13" spans="1:5" x14ac:dyDescent="0.25">
      <c r="A13" s="31" t="s">
        <v>46</v>
      </c>
      <c r="B13" s="32"/>
      <c r="C13" s="30">
        <v>5</v>
      </c>
    </row>
    <row r="14" spans="1:5" x14ac:dyDescent="0.25">
      <c r="A14" s="28" t="s">
        <v>47</v>
      </c>
      <c r="B14" s="29">
        <v>14</v>
      </c>
      <c r="C14" s="30"/>
    </row>
    <row r="15" spans="1:5" x14ac:dyDescent="0.25">
      <c r="A15" s="28" t="s">
        <v>48</v>
      </c>
      <c r="B15" s="29">
        <v>18</v>
      </c>
      <c r="C15" s="30"/>
    </row>
    <row r="16" spans="1:5" x14ac:dyDescent="0.25">
      <c r="A16" s="31" t="s">
        <v>49</v>
      </c>
      <c r="B16" s="32"/>
      <c r="C16" s="30">
        <v>10</v>
      </c>
    </row>
    <row r="17" spans="1:3" x14ac:dyDescent="0.25">
      <c r="A17" s="28" t="s">
        <v>50</v>
      </c>
      <c r="B17" s="29">
        <v>10</v>
      </c>
      <c r="C17" s="30"/>
    </row>
    <row r="18" spans="1:3" x14ac:dyDescent="0.25">
      <c r="A18" s="28" t="s">
        <v>51</v>
      </c>
      <c r="B18" s="29">
        <v>10</v>
      </c>
      <c r="C18" s="30"/>
    </row>
    <row r="19" spans="1:3" x14ac:dyDescent="0.25">
      <c r="A19" s="28" t="s">
        <v>52</v>
      </c>
      <c r="B19" s="29">
        <v>20</v>
      </c>
      <c r="C19" s="30"/>
    </row>
    <row r="20" spans="1:3" x14ac:dyDescent="0.25">
      <c r="A20" s="28" t="s">
        <v>53</v>
      </c>
      <c r="B20" s="29">
        <v>22</v>
      </c>
      <c r="C20" s="30"/>
    </row>
    <row r="21" spans="1:3" x14ac:dyDescent="0.25">
      <c r="A21" s="28" t="s">
        <v>54</v>
      </c>
      <c r="B21" s="29">
        <v>45</v>
      </c>
      <c r="C21" s="30"/>
    </row>
    <row r="22" spans="1:3" x14ac:dyDescent="0.25">
      <c r="A22" s="28" t="s">
        <v>55</v>
      </c>
      <c r="B22" s="29">
        <v>40</v>
      </c>
      <c r="C22" s="30"/>
    </row>
    <row r="23" spans="1:3" x14ac:dyDescent="0.25">
      <c r="A23" s="28" t="s">
        <v>56</v>
      </c>
      <c r="B23" s="29">
        <v>35</v>
      </c>
      <c r="C23" s="30"/>
    </row>
    <row r="24" spans="1:3" x14ac:dyDescent="0.25">
      <c r="A24" s="28" t="s">
        <v>57</v>
      </c>
      <c r="B24" s="29">
        <v>30</v>
      </c>
      <c r="C24" s="30"/>
    </row>
    <row r="25" spans="1:3" x14ac:dyDescent="0.25">
      <c r="A25" s="28" t="s">
        <v>58</v>
      </c>
      <c r="B25" s="29">
        <v>25</v>
      </c>
      <c r="C25" s="33"/>
    </row>
    <row r="26" spans="1:3" x14ac:dyDescent="0.25">
      <c r="A26" s="28" t="s">
        <v>59</v>
      </c>
      <c r="B26" s="29">
        <v>70</v>
      </c>
      <c r="C26" s="30"/>
    </row>
    <row r="27" spans="1:3" x14ac:dyDescent="0.25">
      <c r="A27" s="28" t="s">
        <v>60</v>
      </c>
      <c r="B27" s="29">
        <v>65</v>
      </c>
      <c r="C27" s="30"/>
    </row>
    <row r="28" spans="1:3" x14ac:dyDescent="0.25">
      <c r="A28" s="28" t="s">
        <v>61</v>
      </c>
      <c r="B28" s="29">
        <v>60</v>
      </c>
      <c r="C28" s="30"/>
    </row>
    <row r="29" spans="1:3" x14ac:dyDescent="0.25">
      <c r="A29" s="28" t="s">
        <v>62</v>
      </c>
      <c r="B29" s="29">
        <v>55</v>
      </c>
      <c r="C29" s="30"/>
    </row>
    <row r="30" spans="1:3" x14ac:dyDescent="0.25">
      <c r="A30" s="34" t="s">
        <v>63</v>
      </c>
      <c r="B30" s="35">
        <v>50</v>
      </c>
      <c r="C30" s="36"/>
    </row>
    <row r="31" spans="1:3" x14ac:dyDescent="0.25">
      <c r="A31" s="37" t="s">
        <v>20</v>
      </c>
      <c r="B31" s="38">
        <v>10</v>
      </c>
      <c r="C31" s="39"/>
    </row>
    <row r="32" spans="1:3" x14ac:dyDescent="0.25">
      <c r="A32" s="28" t="s">
        <v>64</v>
      </c>
      <c r="B32" s="29">
        <v>8</v>
      </c>
      <c r="C32" s="40"/>
    </row>
    <row r="33" spans="1:3" x14ac:dyDescent="0.25">
      <c r="A33" s="28" t="s">
        <v>65</v>
      </c>
      <c r="B33" s="29">
        <v>6</v>
      </c>
      <c r="C33" s="40"/>
    </row>
    <row r="34" spans="1:3" x14ac:dyDescent="0.25">
      <c r="A34" s="28" t="s">
        <v>66</v>
      </c>
      <c r="B34" s="29">
        <v>5</v>
      </c>
      <c r="C34" s="40"/>
    </row>
    <row r="35" spans="1:3" x14ac:dyDescent="0.25">
      <c r="A35" s="28" t="s">
        <v>24</v>
      </c>
      <c r="B35" s="29">
        <v>4</v>
      </c>
      <c r="C35" s="40"/>
    </row>
    <row r="36" spans="1:3" x14ac:dyDescent="0.25">
      <c r="A36" s="34" t="s">
        <v>67</v>
      </c>
      <c r="B36" s="35">
        <v>2</v>
      </c>
      <c r="C36" s="41"/>
    </row>
    <row r="37" spans="1:3" x14ac:dyDescent="0.25">
      <c r="A37" s="42" t="s">
        <v>68</v>
      </c>
      <c r="B37" s="38">
        <v>10</v>
      </c>
      <c r="C37" s="38"/>
    </row>
    <row r="38" spans="1:3" x14ac:dyDescent="0.25">
      <c r="A38" s="42" t="s">
        <v>23</v>
      </c>
      <c r="B38" s="38">
        <v>0</v>
      </c>
      <c r="C38" s="38"/>
    </row>
    <row r="39" spans="1:3" x14ac:dyDescent="0.25">
      <c r="A39" s="42" t="s">
        <v>69</v>
      </c>
      <c r="B39" s="38">
        <v>0</v>
      </c>
      <c r="C39" s="38"/>
    </row>
    <row r="40" spans="1:3" x14ac:dyDescent="0.25">
      <c r="A40" s="43" t="s">
        <v>19</v>
      </c>
      <c r="B40" s="29">
        <v>20</v>
      </c>
      <c r="C40" s="29"/>
    </row>
    <row r="41" spans="1:3" x14ac:dyDescent="0.25">
      <c r="A41" s="43" t="s">
        <v>307</v>
      </c>
      <c r="B41" s="29">
        <v>20</v>
      </c>
      <c r="C41" s="29"/>
    </row>
    <row r="42" spans="1:3" x14ac:dyDescent="0.25">
      <c r="A42" s="43" t="s">
        <v>70</v>
      </c>
      <c r="B42" s="29">
        <v>30</v>
      </c>
      <c r="C42" s="29"/>
    </row>
    <row r="43" spans="1:3" x14ac:dyDescent="0.25">
      <c r="A43" s="43" t="s">
        <v>71</v>
      </c>
      <c r="B43" s="29">
        <v>50</v>
      </c>
      <c r="C43" s="29"/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8"/>
  <sheetViews>
    <sheetView tabSelected="1" topLeftCell="A4" zoomScaleNormal="100" workbookViewId="0">
      <selection activeCell="A14" sqref="A14:F14"/>
    </sheetView>
  </sheetViews>
  <sheetFormatPr defaultColWidth="8.5703125" defaultRowHeight="15" x14ac:dyDescent="0.25"/>
  <cols>
    <col min="2" max="2" width="10.140625" style="1" customWidth="1"/>
    <col min="3" max="3" width="28.140625" style="2" customWidth="1"/>
    <col min="4" max="4" width="43.42578125" bestFit="1" customWidth="1"/>
    <col min="5" max="5" width="36" bestFit="1" customWidth="1"/>
    <col min="6" max="6" width="25.28515625" customWidth="1"/>
  </cols>
  <sheetData>
    <row r="1" spans="1:6" ht="33.75" x14ac:dyDescent="0.5">
      <c r="A1" s="160" t="s">
        <v>324</v>
      </c>
      <c r="B1" s="160"/>
      <c r="C1" s="160"/>
      <c r="D1" s="160"/>
      <c r="E1" s="160"/>
      <c r="F1" s="160"/>
    </row>
    <row r="2" spans="1:6" x14ac:dyDescent="0.25">
      <c r="A2" s="155" t="s">
        <v>0</v>
      </c>
      <c r="B2" s="155"/>
      <c r="C2" s="157"/>
      <c r="D2" s="157"/>
      <c r="E2" s="157"/>
      <c r="F2" s="157"/>
    </row>
    <row r="3" spans="1:6" x14ac:dyDescent="0.25">
      <c r="A3" s="155" t="s">
        <v>1</v>
      </c>
      <c r="B3" s="155"/>
      <c r="C3" s="161"/>
      <c r="D3" s="157"/>
      <c r="E3" s="157"/>
      <c r="F3" s="157"/>
    </row>
    <row r="4" spans="1:6" x14ac:dyDescent="0.25">
      <c r="A4" s="155" t="s">
        <v>2</v>
      </c>
      <c r="B4" s="155"/>
      <c r="C4" s="157"/>
      <c r="D4" s="157"/>
      <c r="E4" s="157"/>
      <c r="F4" s="157"/>
    </row>
    <row r="5" spans="1:6" x14ac:dyDescent="0.25">
      <c r="A5" s="155" t="s">
        <v>3</v>
      </c>
      <c r="B5" s="155"/>
      <c r="C5" s="157"/>
      <c r="D5" s="157"/>
      <c r="E5" s="157"/>
      <c r="F5" s="157"/>
    </row>
    <row r="6" spans="1:6" x14ac:dyDescent="0.25">
      <c r="A6" s="155" t="s">
        <v>4</v>
      </c>
      <c r="B6" s="155"/>
      <c r="C6" s="159"/>
      <c r="D6" s="157"/>
      <c r="E6" s="157"/>
      <c r="F6" s="157"/>
    </row>
    <row r="7" spans="1:6" x14ac:dyDescent="0.25">
      <c r="A7" s="2"/>
      <c r="B7" s="2"/>
      <c r="C7" s="3"/>
      <c r="D7" s="3"/>
      <c r="E7" s="3"/>
      <c r="F7" s="3"/>
    </row>
    <row r="8" spans="1:6" x14ac:dyDescent="0.25">
      <c r="A8" s="155" t="s">
        <v>5</v>
      </c>
      <c r="B8" s="155"/>
      <c r="C8" s="155"/>
      <c r="D8" s="156" t="s">
        <v>27</v>
      </c>
      <c r="E8" s="156"/>
      <c r="F8" s="156"/>
    </row>
    <row r="9" spans="1:6" x14ac:dyDescent="0.25">
      <c r="A9" s="2"/>
      <c r="B9" s="2"/>
      <c r="D9" s="4"/>
      <c r="E9" s="4"/>
      <c r="F9" s="4"/>
    </row>
    <row r="10" spans="1:6" x14ac:dyDescent="0.25">
      <c r="A10" s="157"/>
      <c r="B10" s="157"/>
      <c r="C10" s="153" t="s">
        <v>28</v>
      </c>
      <c r="D10" s="153"/>
      <c r="E10" s="153"/>
      <c r="F10" s="153"/>
    </row>
    <row r="11" spans="1:6" x14ac:dyDescent="0.25">
      <c r="A11" s="158"/>
      <c r="B11" s="158"/>
      <c r="C11" s="153" t="s">
        <v>29</v>
      </c>
      <c r="D11" s="153"/>
      <c r="E11" s="153"/>
      <c r="F11" s="153"/>
    </row>
    <row r="12" spans="1:6" x14ac:dyDescent="0.25">
      <c r="A12" s="152"/>
      <c r="B12" s="152"/>
      <c r="C12" s="153" t="s">
        <v>30</v>
      </c>
      <c r="D12" s="153"/>
      <c r="E12" s="153"/>
      <c r="F12" s="153"/>
    </row>
    <row r="13" spans="1:6" x14ac:dyDescent="0.25">
      <c r="A13" s="164"/>
      <c r="B13" s="164"/>
      <c r="C13" s="163"/>
      <c r="D13" s="163"/>
      <c r="E13" s="163"/>
      <c r="F13" s="163"/>
    </row>
    <row r="14" spans="1:6" ht="77.25" customHeight="1" x14ac:dyDescent="0.25">
      <c r="A14" s="165" t="s">
        <v>361</v>
      </c>
      <c r="B14" s="166"/>
      <c r="C14" s="166"/>
      <c r="D14" s="166"/>
      <c r="E14" s="166"/>
      <c r="F14" s="167"/>
    </row>
    <row r="15" spans="1:6" ht="15.75" thickBot="1" x14ac:dyDescent="0.3"/>
    <row r="16" spans="1:6" ht="15.75" thickBot="1" x14ac:dyDescent="0.3">
      <c r="A16" s="5" t="s">
        <v>10</v>
      </c>
      <c r="B16" s="6" t="s">
        <v>11</v>
      </c>
      <c r="C16" s="6" t="s">
        <v>31</v>
      </c>
      <c r="D16" s="6" t="s">
        <v>32</v>
      </c>
      <c r="E16" s="6" t="s">
        <v>33</v>
      </c>
      <c r="F16" s="7" t="s">
        <v>17</v>
      </c>
    </row>
    <row r="17" spans="1:6" s="11" customFormat="1" ht="15" customHeight="1" x14ac:dyDescent="0.25">
      <c r="A17" s="8">
        <v>1</v>
      </c>
      <c r="B17" s="57"/>
      <c r="C17" s="9"/>
      <c r="D17" s="22"/>
      <c r="E17" s="22"/>
      <c r="F17" s="10">
        <f>IF(LEN(B17)=0,0,VLOOKUP(CONCATENATE(D17,E17),'sportovni pes_zdroje02'!D:E,2,FALSE))</f>
        <v>0</v>
      </c>
    </row>
    <row r="18" spans="1:6" s="11" customFormat="1" ht="15" customHeight="1" x14ac:dyDescent="0.25">
      <c r="A18" s="12">
        <v>2</v>
      </c>
      <c r="B18" s="54"/>
      <c r="C18" s="9"/>
      <c r="D18" s="22"/>
      <c r="E18" s="23"/>
      <c r="F18" s="10">
        <f>IF(LEN(B18)=0,0,VLOOKUP(CONCATENATE(D18,E18),'sportovni pes_zdroje02'!D:E,2,FALSE))</f>
        <v>0</v>
      </c>
    </row>
    <row r="19" spans="1:6" s="11" customFormat="1" ht="15" customHeight="1" x14ac:dyDescent="0.25">
      <c r="A19" s="12">
        <v>3</v>
      </c>
      <c r="B19" s="54"/>
      <c r="C19" s="9"/>
      <c r="D19" s="22"/>
      <c r="E19" s="23"/>
      <c r="F19" s="10">
        <f>IF(LEN(B19)=0,0,VLOOKUP(CONCATENATE(D19,E19),'sportovni pes_zdroje02'!D:E,2,FALSE))</f>
        <v>0</v>
      </c>
    </row>
    <row r="20" spans="1:6" s="11" customFormat="1" ht="15" customHeight="1" x14ac:dyDescent="0.25">
      <c r="A20" s="12">
        <v>4</v>
      </c>
      <c r="B20" s="54"/>
      <c r="C20" s="9"/>
      <c r="D20" s="22"/>
      <c r="E20" s="23"/>
      <c r="F20" s="10">
        <f>IF(LEN(B20)=0,0,VLOOKUP(CONCATENATE(D20,E20),'sportovni pes_zdroje02'!D:E,2,FALSE))</f>
        <v>0</v>
      </c>
    </row>
    <row r="21" spans="1:6" s="11" customFormat="1" ht="15" customHeight="1" x14ac:dyDescent="0.25">
      <c r="A21" s="12">
        <v>5</v>
      </c>
      <c r="B21" s="54"/>
      <c r="C21" s="9"/>
      <c r="D21" s="22"/>
      <c r="E21" s="23"/>
      <c r="F21" s="10">
        <f>IF(LEN(B21)=0,0,VLOOKUP(CONCATENATE(D21,E21),'sportovni pes_zdroje02'!D:E,2,FALSE))</f>
        <v>0</v>
      </c>
    </row>
    <row r="22" spans="1:6" s="11" customFormat="1" ht="15" customHeight="1" x14ac:dyDescent="0.25">
      <c r="A22" s="12">
        <v>6</v>
      </c>
      <c r="B22" s="54"/>
      <c r="C22" s="9"/>
      <c r="D22" s="22"/>
      <c r="E22" s="23"/>
      <c r="F22" s="10">
        <f>IF(LEN(B22)=0,0,VLOOKUP(CONCATENATE(D22,E22),'sportovni pes_zdroje02'!D:E,2,FALSE))</f>
        <v>0</v>
      </c>
    </row>
    <row r="23" spans="1:6" s="11" customFormat="1" ht="15" customHeight="1" x14ac:dyDescent="0.25">
      <c r="A23" s="12">
        <v>7</v>
      </c>
      <c r="B23" s="54"/>
      <c r="C23" s="9"/>
      <c r="D23" s="22"/>
      <c r="E23" s="23"/>
      <c r="F23" s="10">
        <f>IF(LEN(B23)=0,0,VLOOKUP(CONCATENATE(D23,E23),'sportovni pes_zdroje02'!D:E,2,FALSE))</f>
        <v>0</v>
      </c>
    </row>
    <row r="24" spans="1:6" s="11" customFormat="1" ht="15" customHeight="1" x14ac:dyDescent="0.25">
      <c r="A24" s="12">
        <v>8</v>
      </c>
      <c r="B24" s="54"/>
      <c r="C24" s="9"/>
      <c r="D24" s="22"/>
      <c r="E24" s="23"/>
      <c r="F24" s="10">
        <f>IF(LEN(B24)=0,0,VLOOKUP(CONCATENATE(D24,E24),'sportovni pes_zdroje02'!D:E,2,FALSE))</f>
        <v>0</v>
      </c>
    </row>
    <row r="25" spans="1:6" s="11" customFormat="1" ht="15" customHeight="1" x14ac:dyDescent="0.25">
      <c r="A25" s="12">
        <v>9</v>
      </c>
      <c r="B25" s="54"/>
      <c r="C25" s="13"/>
      <c r="D25" s="22"/>
      <c r="E25" s="23"/>
      <c r="F25" s="10">
        <f>IF(LEN(B25)=0,0,VLOOKUP(CONCATENATE(D25,E25),'sportovni pes_zdroje02'!D:E,2,FALSE))</f>
        <v>0</v>
      </c>
    </row>
    <row r="26" spans="1:6" s="11" customFormat="1" ht="15" customHeight="1" x14ac:dyDescent="0.25">
      <c r="A26" s="12">
        <v>10</v>
      </c>
      <c r="B26" s="54"/>
      <c r="C26" s="13"/>
      <c r="D26" s="22"/>
      <c r="E26" s="23"/>
      <c r="F26" s="10">
        <f>IF(LEN(B26)=0,0,VLOOKUP(CONCATENATE(D26,E26),'sportovni pes_zdroje02'!D:E,2,FALSE))</f>
        <v>0</v>
      </c>
    </row>
    <row r="27" spans="1:6" s="11" customFormat="1" ht="15" customHeight="1" x14ac:dyDescent="0.25">
      <c r="A27" s="12">
        <v>11</v>
      </c>
      <c r="B27" s="54"/>
      <c r="C27" s="13"/>
      <c r="D27" s="22"/>
      <c r="E27" s="23"/>
      <c r="F27" s="10">
        <f>IF(LEN(B27)=0,0,VLOOKUP(CONCATENATE(D27,E27),'sportovni pes_zdroje02'!D:E,2,FALSE))</f>
        <v>0</v>
      </c>
    </row>
    <row r="28" spans="1:6" s="11" customFormat="1" ht="15" customHeight="1" x14ac:dyDescent="0.25">
      <c r="A28" s="12">
        <v>12</v>
      </c>
      <c r="B28" s="54"/>
      <c r="C28" s="13"/>
      <c r="D28" s="22"/>
      <c r="E28" s="23"/>
      <c r="F28" s="10">
        <f>IF(LEN(B28)=0,0,VLOOKUP(CONCATENATE(D28,E28),'sportovni pes_zdroje02'!D:E,2,FALSE))</f>
        <v>0</v>
      </c>
    </row>
    <row r="29" spans="1:6" s="11" customFormat="1" ht="15" customHeight="1" x14ac:dyDescent="0.25">
      <c r="A29" s="12">
        <v>13</v>
      </c>
      <c r="B29" s="54"/>
      <c r="C29" s="13"/>
      <c r="D29" s="22"/>
      <c r="E29" s="23"/>
      <c r="F29" s="10">
        <f>IF(LEN(B29)=0,0,VLOOKUP(CONCATENATE(D29,E29),'sportovni pes_zdroje02'!D:E,2,FALSE))</f>
        <v>0</v>
      </c>
    </row>
    <row r="30" spans="1:6" s="11" customFormat="1" ht="15" customHeight="1" x14ac:dyDescent="0.25">
      <c r="A30" s="12">
        <v>14</v>
      </c>
      <c r="B30" s="54"/>
      <c r="C30" s="13"/>
      <c r="D30" s="22"/>
      <c r="E30" s="23"/>
      <c r="F30" s="10">
        <f>IF(LEN(B30)=0,0,VLOOKUP(CONCATENATE(D30,E30),'sportovni pes_zdroje02'!D:E,2,FALSE))</f>
        <v>0</v>
      </c>
    </row>
    <row r="31" spans="1:6" s="11" customFormat="1" ht="15" customHeight="1" x14ac:dyDescent="0.25">
      <c r="A31" s="12">
        <v>15</v>
      </c>
      <c r="B31" s="54"/>
      <c r="C31" s="13"/>
      <c r="D31" s="22"/>
      <c r="E31" s="23"/>
      <c r="F31" s="10">
        <f>IF(LEN(B31)=0,0,VLOOKUP(CONCATENATE(D31,E31),'sportovni pes_zdroje02'!D:E,2,FALSE))</f>
        <v>0</v>
      </c>
    </row>
    <row r="32" spans="1:6" s="11" customFormat="1" ht="15" customHeight="1" x14ac:dyDescent="0.25">
      <c r="A32" s="12">
        <v>16</v>
      </c>
      <c r="B32" s="54"/>
      <c r="C32" s="13"/>
      <c r="D32" s="22"/>
      <c r="E32" s="23"/>
      <c r="F32" s="10">
        <f>IF(LEN(B32)=0,0,VLOOKUP(CONCATENATE(D32,E32),'sportovni pes_zdroje02'!D:E,2,FALSE))</f>
        <v>0</v>
      </c>
    </row>
    <row r="33" spans="1:6" s="11" customFormat="1" ht="15" customHeight="1" x14ac:dyDescent="0.25">
      <c r="A33" s="12">
        <v>17</v>
      </c>
      <c r="B33" s="54"/>
      <c r="C33" s="13"/>
      <c r="D33" s="22"/>
      <c r="E33" s="23"/>
      <c r="F33" s="10">
        <f>IF(LEN(B33)=0,0,VLOOKUP(CONCATENATE(D33,E33),'sportovni pes_zdroje02'!D:E,2,FALSE))</f>
        <v>0</v>
      </c>
    </row>
    <row r="34" spans="1:6" s="11" customFormat="1" ht="15" customHeight="1" x14ac:dyDescent="0.25">
      <c r="A34" s="12">
        <v>18</v>
      </c>
      <c r="B34" s="54"/>
      <c r="C34" s="13"/>
      <c r="D34" s="22"/>
      <c r="E34" s="23"/>
      <c r="F34" s="10">
        <f>IF(LEN(B34)=0,0,VLOOKUP(CONCATENATE(D34,E34),'sportovni pes_zdroje02'!D:E,2,FALSE))</f>
        <v>0</v>
      </c>
    </row>
    <row r="35" spans="1:6" s="11" customFormat="1" ht="15" customHeight="1" x14ac:dyDescent="0.25">
      <c r="A35" s="12">
        <v>19</v>
      </c>
      <c r="B35" s="54"/>
      <c r="C35" s="13"/>
      <c r="D35" s="22"/>
      <c r="E35" s="23"/>
      <c r="F35" s="10">
        <f>IF(LEN(B35)=0,0,VLOOKUP(CONCATENATE(D35,E35),'sportovni pes_zdroje02'!D:E,2,FALSE))</f>
        <v>0</v>
      </c>
    </row>
    <row r="36" spans="1:6" s="11" customFormat="1" ht="15" customHeight="1" x14ac:dyDescent="0.25">
      <c r="A36" s="12">
        <v>20</v>
      </c>
      <c r="B36" s="54"/>
      <c r="C36" s="13"/>
      <c r="D36" s="22"/>
      <c r="E36" s="23"/>
      <c r="F36" s="10">
        <f>IF(LEN(B36)=0,0,VLOOKUP(CONCATENATE(D36,E36),'sportovni pes_zdroje02'!D:E,2,FALSE))</f>
        <v>0</v>
      </c>
    </row>
    <row r="37" spans="1:6" s="11" customFormat="1" ht="15" customHeight="1" x14ac:dyDescent="0.25">
      <c r="A37" s="12">
        <v>21</v>
      </c>
      <c r="B37" s="54"/>
      <c r="C37" s="13"/>
      <c r="D37" s="22"/>
      <c r="E37" s="23"/>
      <c r="F37" s="10">
        <f>IF(LEN(B37)=0,0,VLOOKUP(CONCATENATE(D37,E37),'sportovni pes_zdroje02'!D:E,2,FALSE))</f>
        <v>0</v>
      </c>
    </row>
    <row r="38" spans="1:6" s="11" customFormat="1" ht="15" customHeight="1" x14ac:dyDescent="0.25">
      <c r="A38" s="12">
        <v>22</v>
      </c>
      <c r="B38" s="54"/>
      <c r="C38" s="13"/>
      <c r="D38" s="22"/>
      <c r="E38" s="23"/>
      <c r="F38" s="10">
        <f>IF(LEN(B38)=0,0,VLOOKUP(CONCATENATE(D38,E38),'sportovni pes_zdroje02'!D:E,2,FALSE))</f>
        <v>0</v>
      </c>
    </row>
    <row r="39" spans="1:6" s="11" customFormat="1" ht="15" customHeight="1" x14ac:dyDescent="0.25">
      <c r="A39" s="12">
        <v>23</v>
      </c>
      <c r="B39" s="54"/>
      <c r="C39" s="13"/>
      <c r="D39" s="22"/>
      <c r="E39" s="23"/>
      <c r="F39" s="10">
        <f>IF(LEN(B39)=0,0,VLOOKUP(CONCATENATE(D39,E39),'sportovni pes_zdroje02'!D:E,2,FALSE))</f>
        <v>0</v>
      </c>
    </row>
    <row r="40" spans="1:6" s="11" customFormat="1" ht="15" customHeight="1" x14ac:dyDescent="0.25">
      <c r="A40" s="12">
        <v>24</v>
      </c>
      <c r="B40" s="54"/>
      <c r="C40" s="13"/>
      <c r="D40" s="22"/>
      <c r="E40" s="23"/>
      <c r="F40" s="10">
        <f>IF(LEN(B40)=0,0,VLOOKUP(CONCATENATE(D40,E40),'sportovni pes_zdroje02'!D:E,2,FALSE))</f>
        <v>0</v>
      </c>
    </row>
    <row r="41" spans="1:6" s="11" customFormat="1" ht="15" customHeight="1" x14ac:dyDescent="0.25">
      <c r="A41" s="12">
        <v>25</v>
      </c>
      <c r="B41" s="54"/>
      <c r="C41" s="13"/>
      <c r="D41" s="22"/>
      <c r="E41" s="23"/>
      <c r="F41" s="10">
        <f>IF(LEN(B41)=0,0,VLOOKUP(CONCATENATE(D41,E41),'sportovni pes_zdroje02'!D:E,2,FALSE))</f>
        <v>0</v>
      </c>
    </row>
    <row r="42" spans="1:6" s="11" customFormat="1" ht="15" customHeight="1" x14ac:dyDescent="0.25">
      <c r="A42" s="12">
        <v>26</v>
      </c>
      <c r="B42" s="54"/>
      <c r="C42" s="15"/>
      <c r="D42" s="22"/>
      <c r="E42" s="24"/>
      <c r="F42" s="10">
        <f>IF(LEN(B42)=0,0,VLOOKUP(CONCATENATE(D42,E42),'sportovni pes_zdroje02'!D:E,2,FALSE))</f>
        <v>0</v>
      </c>
    </row>
    <row r="43" spans="1:6" s="11" customFormat="1" ht="15" customHeight="1" x14ac:dyDescent="0.25">
      <c r="A43" s="12">
        <v>27</v>
      </c>
      <c r="B43" s="54"/>
      <c r="C43" s="15"/>
      <c r="D43" s="22"/>
      <c r="E43" s="24"/>
      <c r="F43" s="10">
        <f>IF(LEN(B43)=0,0,VLOOKUP(CONCATENATE(D43,E43),'sportovni pes_zdroje02'!D:E,2,FALSE))</f>
        <v>0</v>
      </c>
    </row>
    <row r="44" spans="1:6" s="17" customFormat="1" ht="15" customHeight="1" x14ac:dyDescent="0.25">
      <c r="A44" s="12">
        <v>28</v>
      </c>
      <c r="B44" s="54"/>
      <c r="C44" s="15"/>
      <c r="D44" s="22"/>
      <c r="E44" s="24"/>
      <c r="F44" s="10">
        <f>IF(LEN(B44)=0,0,VLOOKUP(CONCATENATE(D44,E44),'sportovni pes_zdroje02'!D:E,2,FALSE))</f>
        <v>0</v>
      </c>
    </row>
    <row r="45" spans="1:6" s="17" customFormat="1" ht="15" customHeight="1" x14ac:dyDescent="0.25">
      <c r="A45" s="12">
        <v>29</v>
      </c>
      <c r="B45" s="54"/>
      <c r="C45" s="15"/>
      <c r="D45" s="22"/>
      <c r="E45" s="24"/>
      <c r="F45" s="10">
        <f>IF(LEN(B45)=0,0,VLOOKUP(CONCATENATE(D45,E45),'sportovni pes_zdroje02'!D:E,2,FALSE))</f>
        <v>0</v>
      </c>
    </row>
    <row r="46" spans="1:6" s="17" customFormat="1" ht="15" customHeight="1" thickBot="1" x14ac:dyDescent="0.3">
      <c r="A46" s="18">
        <v>30</v>
      </c>
      <c r="B46" s="58"/>
      <c r="C46" s="59"/>
      <c r="D46" s="64"/>
      <c r="E46" s="60"/>
      <c r="F46" s="10">
        <f>IF(LEN(B46)=0,0,VLOOKUP(CONCATENATE(D46,E46),'sportovni pes_zdroje02'!D:E,2,FALSE))</f>
        <v>0</v>
      </c>
    </row>
    <row r="47" spans="1:6" ht="15.75" thickBot="1" x14ac:dyDescent="0.3">
      <c r="F47" s="20"/>
    </row>
    <row r="48" spans="1:6" ht="27" thickBot="1" x14ac:dyDescent="0.45">
      <c r="A48" s="154" t="s">
        <v>26</v>
      </c>
      <c r="B48" s="154"/>
      <c r="C48" s="154"/>
      <c r="D48" s="154"/>
      <c r="E48" s="154"/>
      <c r="F48" s="21">
        <f>SUM(F17:F46)</f>
        <v>0</v>
      </c>
    </row>
  </sheetData>
  <sheetProtection password="9639" sheet="1" objects="1" scenarios="1"/>
  <protectedRanges>
    <protectedRange sqref="B17:E46" name="Oblast3"/>
    <protectedRange sqref="C2:F6" name="Oblast1"/>
    <protectedRange sqref="D8:F8" name="Oblast2"/>
  </protectedRanges>
  <mergeCells count="21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  <mergeCell ref="A12:B12"/>
    <mergeCell ref="C12:F12"/>
    <mergeCell ref="A48:E48"/>
    <mergeCell ref="A8:C8"/>
    <mergeCell ref="D8:F8"/>
    <mergeCell ref="A10:B10"/>
    <mergeCell ref="C10:F10"/>
    <mergeCell ref="A11:B11"/>
    <mergeCell ref="C11:F11"/>
    <mergeCell ref="A14:F14"/>
  </mergeCells>
  <dataValidations count="1">
    <dataValidation type="list" allowBlank="1" showInputMessage="1" showErrorMessage="1" sqref="D8">
      <formula1>"Nejlepší sportovní pes,Nejlepší sportovní fena"</formula1>
      <formula2>0</formula2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'sportovni pes_zdroje02'!$H$1:$H$34</xm:f>
          </x14:formula1>
          <xm:sqref>D17:D46</xm:sqref>
        </x14:dataValidation>
        <x14:dataValidation type="list" allowBlank="1" showInputMessage="1" showErrorMessage="1">
          <x14:formula1>
            <xm:f>'sportovni pes_zdroje02'!$J$1:$J$14</xm:f>
          </x14:formula1>
          <xm:sqref>E17:E46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J46"/>
  <sheetViews>
    <sheetView zoomScaleNormal="100" workbookViewId="0">
      <selection activeCell="C25" sqref="C25"/>
    </sheetView>
  </sheetViews>
  <sheetFormatPr defaultColWidth="8.5703125" defaultRowHeight="15" x14ac:dyDescent="0.25"/>
  <cols>
    <col min="2" max="2" width="10.140625" style="1" customWidth="1"/>
    <col min="3" max="3" width="36.42578125" style="2" bestFit="1" customWidth="1"/>
    <col min="4" max="4" width="15.5703125" customWidth="1"/>
    <col min="5" max="5" width="26.42578125" customWidth="1"/>
    <col min="6" max="7" width="16.7109375" customWidth="1"/>
    <col min="8" max="8" width="23.5703125" bestFit="1" customWidth="1"/>
    <col min="9" max="9" width="28.140625" customWidth="1"/>
    <col min="10" max="10" width="34" customWidth="1"/>
    <col min="11" max="11" width="10.85546875" customWidth="1"/>
  </cols>
  <sheetData>
    <row r="1" spans="1:10" ht="33.75" x14ac:dyDescent="0.5">
      <c r="A1" s="162" t="s">
        <v>324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x14ac:dyDescent="0.25">
      <c r="A2" s="155" t="s">
        <v>0</v>
      </c>
      <c r="B2" s="155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5" t="s">
        <v>1</v>
      </c>
      <c r="B3" s="155"/>
      <c r="C3" s="161"/>
      <c r="D3" s="157"/>
      <c r="E3" s="157"/>
      <c r="F3" s="157"/>
      <c r="G3" s="157"/>
      <c r="H3" s="157"/>
      <c r="I3" s="157"/>
      <c r="J3" s="157"/>
    </row>
    <row r="4" spans="1:10" x14ac:dyDescent="0.25">
      <c r="A4" s="155" t="s">
        <v>2</v>
      </c>
      <c r="B4" s="155"/>
      <c r="C4" s="157"/>
      <c r="D4" s="157"/>
      <c r="E4" s="157"/>
      <c r="F4" s="157"/>
      <c r="G4" s="157"/>
      <c r="H4" s="157"/>
      <c r="I4" s="157"/>
      <c r="J4" s="157"/>
    </row>
    <row r="5" spans="1:10" x14ac:dyDescent="0.25">
      <c r="A5" s="155" t="s">
        <v>3</v>
      </c>
      <c r="B5" s="155"/>
      <c r="C5" s="157"/>
      <c r="D5" s="157"/>
      <c r="E5" s="157"/>
      <c r="F5" s="157"/>
      <c r="G5" s="157"/>
      <c r="H5" s="157"/>
      <c r="I5" s="157"/>
      <c r="J5" s="157"/>
    </row>
    <row r="6" spans="1:10" x14ac:dyDescent="0.25">
      <c r="A6" s="155" t="s">
        <v>4</v>
      </c>
      <c r="B6" s="155"/>
      <c r="C6" s="157"/>
      <c r="D6" s="157"/>
      <c r="E6" s="157"/>
      <c r="F6" s="157"/>
      <c r="G6" s="157"/>
      <c r="H6" s="157"/>
      <c r="I6" s="157"/>
      <c r="J6" s="157"/>
    </row>
    <row r="7" spans="1:10" x14ac:dyDescent="0.25">
      <c r="A7" s="2"/>
      <c r="B7" s="2"/>
      <c r="C7" s="3"/>
      <c r="D7" s="3"/>
      <c r="E7" s="3"/>
      <c r="F7" s="3"/>
      <c r="G7" s="3"/>
      <c r="H7" s="3"/>
      <c r="I7" s="3"/>
      <c r="J7" s="3"/>
    </row>
    <row r="8" spans="1:10" x14ac:dyDescent="0.25">
      <c r="A8" s="155" t="s">
        <v>5</v>
      </c>
      <c r="B8" s="155"/>
      <c r="C8" s="155"/>
      <c r="D8" s="156" t="s">
        <v>90</v>
      </c>
      <c r="E8" s="156"/>
      <c r="F8" s="156"/>
      <c r="G8" s="156"/>
      <c r="H8" s="156"/>
      <c r="I8" s="156"/>
      <c r="J8" s="156"/>
    </row>
    <row r="9" spans="1:10" x14ac:dyDescent="0.25">
      <c r="A9" s="2"/>
      <c r="B9" s="2"/>
      <c r="D9" s="4"/>
      <c r="E9" s="4"/>
      <c r="F9" s="4"/>
      <c r="G9" s="4"/>
      <c r="H9" s="4"/>
      <c r="I9" s="4"/>
      <c r="J9" s="4"/>
    </row>
    <row r="10" spans="1:10" x14ac:dyDescent="0.25">
      <c r="A10" s="157"/>
      <c r="B10" s="157"/>
      <c r="C10" s="153" t="s">
        <v>91</v>
      </c>
      <c r="D10" s="153"/>
      <c r="E10" s="153"/>
      <c r="F10" s="153"/>
      <c r="G10" s="153"/>
      <c r="H10" s="153"/>
      <c r="I10" s="153"/>
      <c r="J10" s="153"/>
    </row>
    <row r="11" spans="1:10" x14ac:dyDescent="0.25">
      <c r="A11" s="158"/>
      <c r="B11" s="158"/>
      <c r="C11" s="153" t="s">
        <v>92</v>
      </c>
      <c r="D11" s="153"/>
      <c r="E11" s="153"/>
      <c r="F11" s="153"/>
      <c r="G11" s="153"/>
      <c r="H11" s="153"/>
      <c r="I11" s="153"/>
      <c r="J11" s="153"/>
    </row>
    <row r="12" spans="1:10" x14ac:dyDescent="0.25">
      <c r="A12" s="152"/>
      <c r="B12" s="152"/>
      <c r="C12" s="153" t="s">
        <v>93</v>
      </c>
      <c r="D12" s="153"/>
      <c r="E12" s="153"/>
      <c r="F12" s="153"/>
      <c r="G12" s="153"/>
      <c r="H12" s="153"/>
      <c r="I12" s="153"/>
      <c r="J12" s="153"/>
    </row>
    <row r="13" spans="1:10" ht="15.75" thickBot="1" x14ac:dyDescent="0.3"/>
    <row r="14" spans="1:10" x14ac:dyDescent="0.25">
      <c r="A14" s="65" t="s">
        <v>10</v>
      </c>
      <c r="B14" s="66" t="s">
        <v>11</v>
      </c>
      <c r="C14" s="66" t="s">
        <v>94</v>
      </c>
      <c r="D14" s="66" t="s">
        <v>95</v>
      </c>
      <c r="E14" s="66" t="s">
        <v>96</v>
      </c>
      <c r="F14" s="66" t="s">
        <v>97</v>
      </c>
      <c r="G14" s="66" t="s">
        <v>98</v>
      </c>
      <c r="H14" s="66" t="s">
        <v>99</v>
      </c>
      <c r="I14" s="66" t="s">
        <v>100</v>
      </c>
      <c r="J14" s="67" t="s">
        <v>17</v>
      </c>
    </row>
    <row r="15" spans="1:10" s="11" customFormat="1" ht="15" customHeight="1" x14ac:dyDescent="0.25">
      <c r="A15" s="12">
        <v>1</v>
      </c>
      <c r="B15" s="54"/>
      <c r="C15" s="13"/>
      <c r="D15" s="44"/>
      <c r="E15" s="14"/>
      <c r="F15" s="14"/>
      <c r="G15" s="14"/>
      <c r="H15" s="14"/>
      <c r="I15" s="14"/>
      <c r="J15" s="68">
        <f>IF(LEN(B15)=0,0,VLOOKUP(CONCATENATE(E15,"_",F15,"_",D15,"_",I15),'zdroje lovecky pes'!A:B,2,FALSE())+IF(LEN(H15)=0,0,VLOOKUP(CONCATENATE(E15,"_",H15,"_",D15,"_",I15),'zdroje lovecky pes'!A:B,2,FALSE()))+IF(LEN(G15)=0,0,VLOOKUP(CONCATENATE(E15,"_",G15,"_",D15,"_",I15),'zdroje lovecky pes'!A:B,2,FALSE())))</f>
        <v>0</v>
      </c>
    </row>
    <row r="16" spans="1:10" s="11" customFormat="1" ht="15" customHeight="1" x14ac:dyDescent="0.25">
      <c r="A16" s="12">
        <v>2</v>
      </c>
      <c r="B16" s="54"/>
      <c r="C16" s="13"/>
      <c r="D16" s="44"/>
      <c r="E16" s="14"/>
      <c r="F16" s="14"/>
      <c r="G16" s="14"/>
      <c r="H16" s="14"/>
      <c r="I16" s="14"/>
      <c r="J16" s="68">
        <f>IF(LEN(B16)=0,0,VLOOKUP(CONCATENATE(E16,"_",F16,"_",D16,"_",I16),'zdroje lovecky pes'!A:B,2,FALSE())+IF(LEN(H16)=0,0,VLOOKUP(CONCATENATE(E16,"_",H16,"_",D16,"_",I16),'zdroje lovecky pes'!A:B,2,FALSE()))+IF(LEN(G16)=0,0,VLOOKUP(CONCATENATE(E16,"_",G16,"_",D16,"_",I16),'zdroje lovecky pes'!A:B,2,FALSE())))</f>
        <v>0</v>
      </c>
    </row>
    <row r="17" spans="1:10" s="11" customFormat="1" ht="15" customHeight="1" x14ac:dyDescent="0.25">
      <c r="A17" s="12">
        <v>3</v>
      </c>
      <c r="B17" s="54"/>
      <c r="C17" s="13"/>
      <c r="D17" s="44"/>
      <c r="E17" s="14"/>
      <c r="F17" s="14"/>
      <c r="G17" s="14"/>
      <c r="H17" s="14"/>
      <c r="I17" s="14"/>
      <c r="J17" s="68">
        <f>IF(LEN(B17)=0,0,VLOOKUP(CONCATENATE(E17,"_",F17,"_",D17,"_",I17),'zdroje lovecky pes'!A:B,2,FALSE())+IF(LEN(H17)=0,0,VLOOKUP(CONCATENATE(E17,"_",H17,"_",D17,"_",I17),'zdroje lovecky pes'!A:B,2,FALSE()))+IF(LEN(G17)=0,0,VLOOKUP(CONCATENATE(E17,"_",G17,"_",D17,"_",I17),'zdroje lovecky pes'!A:B,2,FALSE())))</f>
        <v>0</v>
      </c>
    </row>
    <row r="18" spans="1:10" s="11" customFormat="1" ht="15" customHeight="1" x14ac:dyDescent="0.25">
      <c r="A18" s="12">
        <v>4</v>
      </c>
      <c r="B18" s="54"/>
      <c r="C18" s="13"/>
      <c r="D18" s="44"/>
      <c r="E18" s="14"/>
      <c r="F18" s="14"/>
      <c r="G18" s="14"/>
      <c r="H18" s="14"/>
      <c r="I18" s="14"/>
      <c r="J18" s="68">
        <f>IF(LEN(B18)=0,0,VLOOKUP(CONCATENATE(E18,"_",F18,"_",D18,"_",I18),'zdroje lovecky pes'!A:B,2,FALSE())+IF(LEN(H18)=0,0,VLOOKUP(CONCATENATE(E18,"_",H18,"_",D18,"_",I18),'zdroje lovecky pes'!A:B,2,FALSE()))+IF(LEN(G18)=0,0,VLOOKUP(CONCATENATE(E18,"_",G18,"_",D18,"_",I18),'zdroje lovecky pes'!A:B,2,FALSE())))</f>
        <v>0</v>
      </c>
    </row>
    <row r="19" spans="1:10" s="11" customFormat="1" ht="15" customHeight="1" x14ac:dyDescent="0.25">
      <c r="A19" s="12">
        <v>5</v>
      </c>
      <c r="B19" s="54"/>
      <c r="C19" s="13"/>
      <c r="D19" s="44"/>
      <c r="E19" s="14"/>
      <c r="F19" s="14"/>
      <c r="G19" s="14"/>
      <c r="H19" s="14"/>
      <c r="I19" s="14"/>
      <c r="J19" s="68">
        <f>IF(LEN(B19)=0,0,VLOOKUP(CONCATENATE(E19,"_",F19,"_",D19,"_",I19),'zdroje lovecky pes'!A:B,2,FALSE())+IF(LEN(H19)=0,0,VLOOKUP(CONCATENATE(E19,"_",H19,"_",D19,"_",I19),'zdroje lovecky pes'!A:B,2,FALSE()))+IF(LEN(G19)=0,0,VLOOKUP(CONCATENATE(E19,"_",G19,"_",D19,"_",I19),'zdroje lovecky pes'!A:B,2,FALSE())))</f>
        <v>0</v>
      </c>
    </row>
    <row r="20" spans="1:10" s="11" customFormat="1" ht="15" customHeight="1" x14ac:dyDescent="0.25">
      <c r="A20" s="12">
        <v>6</v>
      </c>
      <c r="B20" s="54"/>
      <c r="C20" s="13"/>
      <c r="D20" s="44"/>
      <c r="E20" s="14"/>
      <c r="F20" s="14"/>
      <c r="G20" s="14"/>
      <c r="H20" s="14"/>
      <c r="I20" s="14"/>
      <c r="J20" s="68">
        <f>IF(LEN(B20)=0,0,VLOOKUP(CONCATENATE(E20,"_",F20,"_",D20,"_",I20),'zdroje lovecky pes'!A:B,2,FALSE())+IF(LEN(H20)=0,0,VLOOKUP(CONCATENATE(E20,"_",H20,"_",D20,"_",I20),'zdroje lovecky pes'!A:B,2,FALSE()))+IF(LEN(G20)=0,0,VLOOKUP(CONCATENATE(E20,"_",G20,"_",D20,"_",I20),'zdroje lovecky pes'!A:B,2,FALSE())))</f>
        <v>0</v>
      </c>
    </row>
    <row r="21" spans="1:10" s="11" customFormat="1" ht="15" customHeight="1" x14ac:dyDescent="0.25">
      <c r="A21" s="12">
        <v>7</v>
      </c>
      <c r="B21" s="54"/>
      <c r="C21" s="13"/>
      <c r="D21" s="44"/>
      <c r="E21" s="14"/>
      <c r="F21" s="14"/>
      <c r="G21" s="14"/>
      <c r="H21" s="14"/>
      <c r="I21" s="14"/>
      <c r="J21" s="68">
        <f>IF(LEN(B21)=0,0,VLOOKUP(CONCATENATE(E21,"_",F21,"_",D21,"_",I21),'zdroje lovecky pes'!A:B,2,FALSE())+IF(LEN(H21)=0,0,VLOOKUP(CONCATENATE(E21,"_",H21,"_",D21,"_",I21),'zdroje lovecky pes'!A:B,2,FALSE()))+IF(LEN(G21)=0,0,VLOOKUP(CONCATENATE(E21,"_",G21,"_",D21,"_",I21),'zdroje lovecky pes'!A:B,2,FALSE())))</f>
        <v>0</v>
      </c>
    </row>
    <row r="22" spans="1:10" s="11" customFormat="1" ht="15" customHeight="1" x14ac:dyDescent="0.25">
      <c r="A22" s="12">
        <v>8</v>
      </c>
      <c r="B22" s="54"/>
      <c r="C22" s="13"/>
      <c r="D22" s="44"/>
      <c r="E22" s="14"/>
      <c r="F22" s="14"/>
      <c r="G22" s="14"/>
      <c r="H22" s="14"/>
      <c r="I22" s="14"/>
      <c r="J22" s="68">
        <f>IF(LEN(B22)=0,0,VLOOKUP(CONCATENATE(E22,"_",F22,"_",D22,"_",I22),'zdroje lovecky pes'!A:B,2,FALSE())+IF(LEN(H22)=0,0,VLOOKUP(CONCATENATE(E22,"_",H22,"_",D22,"_",I22),'zdroje lovecky pes'!A:B,2,FALSE()))+IF(LEN(G22)=0,0,VLOOKUP(CONCATENATE(E22,"_",G22,"_",D22,"_",I22),'zdroje lovecky pes'!A:B,2,FALSE())))</f>
        <v>0</v>
      </c>
    </row>
    <row r="23" spans="1:10" s="11" customFormat="1" ht="15" customHeight="1" x14ac:dyDescent="0.25">
      <c r="A23" s="12">
        <v>9</v>
      </c>
      <c r="B23" s="54"/>
      <c r="C23" s="13"/>
      <c r="D23" s="44"/>
      <c r="E23" s="14"/>
      <c r="F23" s="14"/>
      <c r="G23" s="14"/>
      <c r="H23" s="14"/>
      <c r="I23" s="14"/>
      <c r="J23" s="68">
        <f>IF(LEN(B23)=0,0,VLOOKUP(CONCATENATE(E23,"_",F23,"_",D23,"_",I23),'zdroje lovecky pes'!A:B,2,FALSE())+IF(LEN(H23)=0,0,VLOOKUP(CONCATENATE(E23,"_",H23,"_",D23,"_",I23),'zdroje lovecky pes'!A:B,2,FALSE()))+IF(LEN(G23)=0,0,VLOOKUP(CONCATENATE(E23,"_",G23,"_",D23,"_",I23),'zdroje lovecky pes'!A:B,2,FALSE())))</f>
        <v>0</v>
      </c>
    </row>
    <row r="24" spans="1:10" s="11" customFormat="1" ht="15" customHeight="1" x14ac:dyDescent="0.25">
      <c r="A24" s="12">
        <v>10</v>
      </c>
      <c r="B24" s="54"/>
      <c r="C24" s="13"/>
      <c r="D24" s="44"/>
      <c r="E24" s="14"/>
      <c r="F24" s="14"/>
      <c r="G24" s="14"/>
      <c r="H24" s="14"/>
      <c r="I24" s="14"/>
      <c r="J24" s="68">
        <f>IF(LEN(B24)=0,0,VLOOKUP(CONCATENATE(E24,"_",F24,"_",D24,"_",I24),'zdroje lovecky pes'!A:B,2,FALSE())+IF(LEN(H24)=0,0,VLOOKUP(CONCATENATE(E24,"_",H24,"_",D24,"_",I24),'zdroje lovecky pes'!A:B,2,FALSE()))+IF(LEN(G24)=0,0,VLOOKUP(CONCATENATE(E24,"_",G24,"_",D24,"_",I24),'zdroje lovecky pes'!A:B,2,FALSE())))</f>
        <v>0</v>
      </c>
    </row>
    <row r="25" spans="1:10" s="11" customFormat="1" ht="15" customHeight="1" x14ac:dyDescent="0.25">
      <c r="A25" s="12">
        <v>11</v>
      </c>
      <c r="B25" s="54"/>
      <c r="C25" s="13"/>
      <c r="D25" s="44"/>
      <c r="E25" s="14"/>
      <c r="F25" s="14"/>
      <c r="G25" s="14"/>
      <c r="H25" s="14"/>
      <c r="I25" s="14"/>
      <c r="J25" s="68">
        <f>IF(LEN(B25)=0,0,VLOOKUP(CONCATENATE(E25,"_",F25,"_",D25,"_",I25),'zdroje lovecky pes'!A:B,2,FALSE())+IF(LEN(H25)=0,0,VLOOKUP(CONCATENATE(E25,"_",H25,"_",D25,"_",I25),'zdroje lovecky pes'!A:B,2,FALSE()))+IF(LEN(G25)=0,0,VLOOKUP(CONCATENATE(E25,"_",G25,"_",D25,"_",I25),'zdroje lovecky pes'!A:B,2,FALSE())))</f>
        <v>0</v>
      </c>
    </row>
    <row r="26" spans="1:10" s="11" customFormat="1" ht="15" customHeight="1" x14ac:dyDescent="0.25">
      <c r="A26" s="12">
        <v>12</v>
      </c>
      <c r="B26" s="54"/>
      <c r="C26" s="13"/>
      <c r="D26" s="44"/>
      <c r="E26" s="14"/>
      <c r="F26" s="14"/>
      <c r="G26" s="14"/>
      <c r="H26" s="14"/>
      <c r="I26" s="14"/>
      <c r="J26" s="68">
        <f>IF(LEN(B26)=0,0,VLOOKUP(CONCATENATE(E26,"_",F26,"_",D26,"_",I26),'zdroje lovecky pes'!A:B,2,FALSE())+IF(LEN(H26)=0,0,VLOOKUP(CONCATENATE(E26,"_",H26,"_",D26,"_",I26),'zdroje lovecky pes'!A:B,2,FALSE()))+IF(LEN(G26)=0,0,VLOOKUP(CONCATENATE(E26,"_",G26,"_",D26,"_",I26),'zdroje lovecky pes'!A:B,2,FALSE())))</f>
        <v>0</v>
      </c>
    </row>
    <row r="27" spans="1:10" s="11" customFormat="1" ht="15" customHeight="1" x14ac:dyDescent="0.25">
      <c r="A27" s="12">
        <v>13</v>
      </c>
      <c r="B27" s="54"/>
      <c r="C27" s="13"/>
      <c r="D27" s="44"/>
      <c r="E27" s="14"/>
      <c r="F27" s="14"/>
      <c r="G27" s="14"/>
      <c r="H27" s="14"/>
      <c r="I27" s="14"/>
      <c r="J27" s="68">
        <f>IF(LEN(B27)=0,0,VLOOKUP(CONCATENATE(E27,"_",F27,"_",D27,"_",I27),'zdroje lovecky pes'!A:B,2,FALSE())+IF(LEN(H27)=0,0,VLOOKUP(CONCATENATE(E27,"_",H27,"_",D27,"_",I27),'zdroje lovecky pes'!A:B,2,FALSE()))+IF(LEN(G27)=0,0,VLOOKUP(CONCATENATE(E27,"_",G27,"_",D27,"_",I27),'zdroje lovecky pes'!A:B,2,FALSE())))</f>
        <v>0</v>
      </c>
    </row>
    <row r="28" spans="1:10" s="11" customFormat="1" ht="15" customHeight="1" x14ac:dyDescent="0.25">
      <c r="A28" s="12">
        <v>14</v>
      </c>
      <c r="B28" s="54"/>
      <c r="C28" s="13"/>
      <c r="D28" s="44"/>
      <c r="E28" s="14"/>
      <c r="F28" s="14"/>
      <c r="G28" s="14"/>
      <c r="H28" s="14"/>
      <c r="I28" s="14"/>
      <c r="J28" s="68">
        <f>IF(LEN(B28)=0,0,VLOOKUP(CONCATENATE(E28,"_",F28,"_",D28,"_",I28),'zdroje lovecky pes'!A:B,2,FALSE())+IF(LEN(H28)=0,0,VLOOKUP(CONCATENATE(E28,"_",H28,"_",D28,"_",I28),'zdroje lovecky pes'!A:B,2,FALSE()))+IF(LEN(G28)=0,0,VLOOKUP(CONCATENATE(E28,"_",G28,"_",D28,"_",I28),'zdroje lovecky pes'!A:B,2,FALSE())))</f>
        <v>0</v>
      </c>
    </row>
    <row r="29" spans="1:10" s="11" customFormat="1" ht="15" customHeight="1" x14ac:dyDescent="0.25">
      <c r="A29" s="12">
        <v>15</v>
      </c>
      <c r="B29" s="54"/>
      <c r="C29" s="13"/>
      <c r="D29" s="44"/>
      <c r="E29" s="14"/>
      <c r="F29" s="14"/>
      <c r="G29" s="14"/>
      <c r="H29" s="14"/>
      <c r="I29" s="14"/>
      <c r="J29" s="68">
        <f>IF(LEN(B29)=0,0,VLOOKUP(CONCATENATE(E29,"_",F29,"_",D29,"_",I29),'zdroje lovecky pes'!A:B,2,FALSE())+IF(LEN(H29)=0,0,VLOOKUP(CONCATENATE(E29,"_",H29,"_",D29,"_",I29),'zdroje lovecky pes'!A:B,2,FALSE()))+IF(LEN(G29)=0,0,VLOOKUP(CONCATENATE(E29,"_",G29,"_",D29,"_",I29),'zdroje lovecky pes'!A:B,2,FALSE())))</f>
        <v>0</v>
      </c>
    </row>
    <row r="30" spans="1:10" s="11" customFormat="1" ht="15" customHeight="1" x14ac:dyDescent="0.25">
      <c r="A30" s="12">
        <v>16</v>
      </c>
      <c r="B30" s="54"/>
      <c r="C30" s="13"/>
      <c r="D30" s="44"/>
      <c r="E30" s="14"/>
      <c r="F30" s="14"/>
      <c r="G30" s="14"/>
      <c r="H30" s="14"/>
      <c r="I30" s="14"/>
      <c r="J30" s="68">
        <f>IF(LEN(B30)=0,0,VLOOKUP(CONCATENATE(E30,"_",F30,"_",D30,"_",I30),'zdroje lovecky pes'!A:B,2,FALSE())+IF(LEN(H30)=0,0,VLOOKUP(CONCATENATE(E30,"_",H30,"_",D30,"_",I30),'zdroje lovecky pes'!A:B,2,FALSE()))+IF(LEN(G30)=0,0,VLOOKUP(CONCATENATE(E30,"_",G30,"_",D30,"_",I30),'zdroje lovecky pes'!A:B,2,FALSE())))</f>
        <v>0</v>
      </c>
    </row>
    <row r="31" spans="1:10" s="11" customFormat="1" ht="15" customHeight="1" x14ac:dyDescent="0.25">
      <c r="A31" s="12">
        <v>17</v>
      </c>
      <c r="B31" s="54"/>
      <c r="C31" s="13"/>
      <c r="D31" s="44"/>
      <c r="E31" s="14"/>
      <c r="F31" s="14"/>
      <c r="G31" s="14"/>
      <c r="H31" s="14"/>
      <c r="I31" s="14"/>
      <c r="J31" s="68">
        <f>IF(LEN(B31)=0,0,VLOOKUP(CONCATENATE(E31,"_",F31,"_",D31,"_",I31),'zdroje lovecky pes'!A:B,2,FALSE())+IF(LEN(H31)=0,0,VLOOKUP(CONCATENATE(E31,"_",H31,"_",D31,"_",I31),'zdroje lovecky pes'!A:B,2,FALSE()))+IF(LEN(G31)=0,0,VLOOKUP(CONCATENATE(E31,"_",G31,"_",D31,"_",I31),'zdroje lovecky pes'!A:B,2,FALSE())))</f>
        <v>0</v>
      </c>
    </row>
    <row r="32" spans="1:10" s="11" customFormat="1" ht="15" customHeight="1" x14ac:dyDescent="0.25">
      <c r="A32" s="12">
        <v>18</v>
      </c>
      <c r="B32" s="54"/>
      <c r="C32" s="13"/>
      <c r="D32" s="44"/>
      <c r="E32" s="14"/>
      <c r="F32" s="14"/>
      <c r="G32" s="14"/>
      <c r="H32" s="14"/>
      <c r="I32" s="14"/>
      <c r="J32" s="68">
        <f>IF(LEN(B32)=0,0,VLOOKUP(CONCATENATE(E32,"_",F32,"_",D32,"_",I32),'zdroje lovecky pes'!A:B,2,FALSE())+IF(LEN(H32)=0,0,VLOOKUP(CONCATENATE(E32,"_",H32,"_",D32,"_",I32),'zdroje lovecky pes'!A:B,2,FALSE()))+IF(LEN(G32)=0,0,VLOOKUP(CONCATENATE(E32,"_",G32,"_",D32,"_",I32),'zdroje lovecky pes'!A:B,2,FALSE())))</f>
        <v>0</v>
      </c>
    </row>
    <row r="33" spans="1:10" s="11" customFormat="1" ht="15" customHeight="1" x14ac:dyDescent="0.25">
      <c r="A33" s="12">
        <v>19</v>
      </c>
      <c r="B33" s="54"/>
      <c r="C33" s="13"/>
      <c r="D33" s="44"/>
      <c r="E33" s="14"/>
      <c r="F33" s="14"/>
      <c r="G33" s="14"/>
      <c r="H33" s="14"/>
      <c r="I33" s="14"/>
      <c r="J33" s="68">
        <f>IF(LEN(B33)=0,0,VLOOKUP(CONCATENATE(E33,"_",F33,"_",D33,"_",I33),'zdroje lovecky pes'!A:B,2,FALSE())+IF(LEN(H33)=0,0,VLOOKUP(CONCATENATE(E33,"_",H33,"_",D33,"_",I33),'zdroje lovecky pes'!A:B,2,FALSE()))+IF(LEN(G33)=0,0,VLOOKUP(CONCATENATE(E33,"_",G33,"_",D33,"_",I33),'zdroje lovecky pes'!A:B,2,FALSE())))</f>
        <v>0</v>
      </c>
    </row>
    <row r="34" spans="1:10" s="11" customFormat="1" ht="15" customHeight="1" x14ac:dyDescent="0.25">
      <c r="A34" s="12">
        <v>20</v>
      </c>
      <c r="B34" s="54"/>
      <c r="C34" s="13"/>
      <c r="D34" s="44"/>
      <c r="E34" s="14"/>
      <c r="F34" s="14"/>
      <c r="G34" s="14"/>
      <c r="H34" s="14"/>
      <c r="I34" s="14"/>
      <c r="J34" s="68">
        <f>IF(LEN(B34)=0,0,VLOOKUP(CONCATENATE(E34,"_",F34,"_",D34,"_",I34),'zdroje lovecky pes'!A:B,2,FALSE())+IF(LEN(H34)=0,0,VLOOKUP(CONCATENATE(E34,"_",H34,"_",D34,"_",I34),'zdroje lovecky pes'!A:B,2,FALSE()))+IF(LEN(G34)=0,0,VLOOKUP(CONCATENATE(E34,"_",G34,"_",D34,"_",I34),'zdroje lovecky pes'!A:B,2,FALSE())))</f>
        <v>0</v>
      </c>
    </row>
    <row r="35" spans="1:10" s="11" customFormat="1" ht="15" customHeight="1" x14ac:dyDescent="0.25">
      <c r="A35" s="12">
        <v>21</v>
      </c>
      <c r="B35" s="54"/>
      <c r="C35" s="13"/>
      <c r="D35" s="44"/>
      <c r="E35" s="14"/>
      <c r="F35" s="14"/>
      <c r="G35" s="14"/>
      <c r="H35" s="14"/>
      <c r="I35" s="14"/>
      <c r="J35" s="68">
        <f>IF(LEN(B35)=0,0,VLOOKUP(CONCATENATE(E35,"_",F35,"_",D35,"_",I35),'zdroje lovecky pes'!A:B,2,FALSE())+IF(LEN(H35)=0,0,VLOOKUP(CONCATENATE(E35,"_",H35,"_",D35,"_",I35),'zdroje lovecky pes'!A:B,2,FALSE()))+IF(LEN(G35)=0,0,VLOOKUP(CONCATENATE(E35,"_",G35,"_",D35,"_",I35),'zdroje lovecky pes'!A:B,2,FALSE())))</f>
        <v>0</v>
      </c>
    </row>
    <row r="36" spans="1:10" s="11" customFormat="1" ht="15" customHeight="1" x14ac:dyDescent="0.25">
      <c r="A36" s="12">
        <v>22</v>
      </c>
      <c r="B36" s="54"/>
      <c r="C36" s="13"/>
      <c r="D36" s="44"/>
      <c r="E36" s="14"/>
      <c r="F36" s="14"/>
      <c r="G36" s="14"/>
      <c r="H36" s="14"/>
      <c r="I36" s="14"/>
      <c r="J36" s="68">
        <f>IF(LEN(B36)=0,0,VLOOKUP(CONCATENATE(E36,"_",F36,"_",D36,"_",I36),'zdroje lovecky pes'!A:B,2,FALSE())+IF(LEN(H36)=0,0,VLOOKUP(CONCATENATE(E36,"_",H36,"_",D36,"_",I36),'zdroje lovecky pes'!A:B,2,FALSE()))+IF(LEN(G36)=0,0,VLOOKUP(CONCATENATE(E36,"_",G36,"_",D36,"_",I36),'zdroje lovecky pes'!A:B,2,FALSE())))</f>
        <v>0</v>
      </c>
    </row>
    <row r="37" spans="1:10" s="11" customFormat="1" ht="15" customHeight="1" x14ac:dyDescent="0.25">
      <c r="A37" s="12">
        <v>23</v>
      </c>
      <c r="B37" s="54"/>
      <c r="C37" s="13"/>
      <c r="D37" s="44"/>
      <c r="E37" s="14"/>
      <c r="F37" s="14"/>
      <c r="G37" s="14"/>
      <c r="H37" s="14"/>
      <c r="I37" s="14"/>
      <c r="J37" s="68">
        <f>IF(LEN(B37)=0,0,VLOOKUP(CONCATENATE(E37,"_",F37,"_",D37,"_",I37),'zdroje lovecky pes'!A:B,2,FALSE())+IF(LEN(H37)=0,0,VLOOKUP(CONCATENATE(E37,"_",H37,"_",D37,"_",I37),'zdroje lovecky pes'!A:B,2,FALSE()))+IF(LEN(G37)=0,0,VLOOKUP(CONCATENATE(E37,"_",G37,"_",D37,"_",I37),'zdroje lovecky pes'!A:B,2,FALSE())))</f>
        <v>0</v>
      </c>
    </row>
    <row r="38" spans="1:10" s="11" customFormat="1" ht="15" customHeight="1" x14ac:dyDescent="0.25">
      <c r="A38" s="12">
        <v>24</v>
      </c>
      <c r="B38" s="54"/>
      <c r="C38" s="15"/>
      <c r="D38" s="45"/>
      <c r="E38" s="14"/>
      <c r="F38" s="14"/>
      <c r="G38" s="14"/>
      <c r="H38" s="14"/>
      <c r="I38" s="14"/>
      <c r="J38" s="68">
        <f>IF(LEN(B38)=0,0,VLOOKUP(CONCATENATE(E38,"_",F38,"_",D38,"_",I38),'zdroje lovecky pes'!A:B,2,FALSE())+IF(LEN(H38)=0,0,VLOOKUP(CONCATENATE(E38,"_",H38,"_",D38,"_",I38),'zdroje lovecky pes'!A:B,2,FALSE()))+IF(LEN(G38)=0,0,VLOOKUP(CONCATENATE(E38,"_",G38,"_",D38,"_",I38),'zdroje lovecky pes'!A:B,2,FALSE())))</f>
        <v>0</v>
      </c>
    </row>
    <row r="39" spans="1:10" s="17" customFormat="1" ht="15" customHeight="1" x14ac:dyDescent="0.25">
      <c r="A39" s="12">
        <v>25</v>
      </c>
      <c r="B39" s="54"/>
      <c r="C39" s="15"/>
      <c r="D39" s="45"/>
      <c r="E39" s="16"/>
      <c r="F39" s="16"/>
      <c r="G39" s="16"/>
      <c r="H39" s="16"/>
      <c r="I39" s="14"/>
      <c r="J39" s="68">
        <f>IF(LEN(B39)=0,0,VLOOKUP(CONCATENATE(E39,"_",F39,"_",D39,"_",I39),'zdroje lovecky pes'!A:B,2,FALSE())+IF(LEN(H39)=0,0,VLOOKUP(CONCATENATE(E39,"_",H39,"_",D39,"_",I39),'zdroje lovecky pes'!A:B,2,FALSE()))+IF(LEN(G39)=0,0,VLOOKUP(CONCATENATE(E39,"_",G39,"_",D39,"_",I39),'zdroje lovecky pes'!A:B,2,FALSE())))</f>
        <v>0</v>
      </c>
    </row>
    <row r="40" spans="1:10" s="17" customFormat="1" ht="15" customHeight="1" x14ac:dyDescent="0.25">
      <c r="A40" s="12">
        <v>26</v>
      </c>
      <c r="B40" s="54"/>
      <c r="C40" s="15"/>
      <c r="D40" s="45"/>
      <c r="E40" s="16"/>
      <c r="F40" s="16"/>
      <c r="G40" s="16"/>
      <c r="H40" s="16"/>
      <c r="I40" s="14"/>
      <c r="J40" s="68">
        <f>IF(LEN(B40)=0,0,VLOOKUP(CONCATENATE(E40,"_",F40,"_",D40,"_",I40),'zdroje lovecky pes'!A:B,2,FALSE())+IF(LEN(H40)=0,0,VLOOKUP(CONCATENATE(E40,"_",H40,"_",D40,"_",I40),'zdroje lovecky pes'!A:B,2,FALSE()))+IF(LEN(G40)=0,0,VLOOKUP(CONCATENATE(E40,"_",G40,"_",D40,"_",I40),'zdroje lovecky pes'!A:B,2,FALSE())))</f>
        <v>0</v>
      </c>
    </row>
    <row r="41" spans="1:10" s="17" customFormat="1" ht="15" customHeight="1" x14ac:dyDescent="0.25">
      <c r="A41" s="12">
        <v>27</v>
      </c>
      <c r="B41" s="54"/>
      <c r="C41" s="15"/>
      <c r="D41" s="45"/>
      <c r="E41" s="16"/>
      <c r="F41" s="16"/>
      <c r="G41" s="16"/>
      <c r="H41" s="16"/>
      <c r="I41" s="14"/>
      <c r="J41" s="68">
        <f>IF(LEN(B41)=0,0,VLOOKUP(CONCATENATE(E41,"_",F41,"_",D41,"_",I41),'zdroje lovecky pes'!A:B,2,FALSE())+IF(LEN(H41)=0,0,VLOOKUP(CONCATENATE(E41,"_",H41,"_",D41,"_",I41),'zdroje lovecky pes'!A:B,2,FALSE()))+IF(LEN(G41)=0,0,VLOOKUP(CONCATENATE(E41,"_",G41,"_",D41,"_",I41),'zdroje lovecky pes'!A:B,2,FALSE())))</f>
        <v>0</v>
      </c>
    </row>
    <row r="42" spans="1:10" s="17" customFormat="1" ht="15" customHeight="1" x14ac:dyDescent="0.25">
      <c r="A42" s="12">
        <v>28</v>
      </c>
      <c r="B42" s="54"/>
      <c r="C42" s="15"/>
      <c r="D42" s="45"/>
      <c r="E42" s="16"/>
      <c r="F42" s="16"/>
      <c r="G42" s="16"/>
      <c r="H42" s="16"/>
      <c r="I42" s="14"/>
      <c r="J42" s="68">
        <f>IF(LEN(B42)=0,0,VLOOKUP(CONCATENATE(E42,"_",F42,"_",D42,"_",I42),'zdroje lovecky pes'!A:B,2,FALSE())+IF(LEN(H42)=0,0,VLOOKUP(CONCATENATE(E42,"_",H42,"_",D42,"_",I42),'zdroje lovecky pes'!A:B,2,FALSE()))+IF(LEN(G42)=0,0,VLOOKUP(CONCATENATE(E42,"_",G42,"_",D42,"_",I42),'zdroje lovecky pes'!A:B,2,FALSE())))</f>
        <v>0</v>
      </c>
    </row>
    <row r="43" spans="1:10" s="11" customFormat="1" x14ac:dyDescent="0.25">
      <c r="A43" s="12">
        <v>29</v>
      </c>
      <c r="B43" s="55"/>
      <c r="C43" s="46"/>
      <c r="D43" s="47"/>
      <c r="E43" s="14"/>
      <c r="F43" s="14"/>
      <c r="G43" s="14"/>
      <c r="H43" s="14"/>
      <c r="I43" s="14"/>
      <c r="J43" s="68">
        <f>IF(LEN(B43)=0,0,VLOOKUP(CONCATENATE(E43,"_",F43,"_",D43,"_",I43),'zdroje lovecky pes'!A:B,2,FALSE())+IF(LEN(H43)=0,0,VLOOKUP(CONCATENATE(E43,"_",H43,"_",D43,"_",I43),'zdroje lovecky pes'!A:B,2,FALSE()))+IF(LEN(G43)=0,0,VLOOKUP(CONCATENATE(E43,"_",G43,"_",D43,"_",I43),'zdroje lovecky pes'!A:B,2,FALSE())))</f>
        <v>0</v>
      </c>
    </row>
    <row r="44" spans="1:10" s="11" customFormat="1" ht="15.75" thickBot="1" x14ac:dyDescent="0.3">
      <c r="A44" s="18">
        <v>30</v>
      </c>
      <c r="B44" s="56"/>
      <c r="C44" s="48"/>
      <c r="D44" s="49"/>
      <c r="E44" s="19"/>
      <c r="F44" s="19"/>
      <c r="G44" s="19"/>
      <c r="H44" s="19"/>
      <c r="I44" s="19"/>
      <c r="J44" s="69">
        <f>IF(LEN(B44)=0,0,VLOOKUP(CONCATENATE(E44,"_",F44,"_",D44,"_",I44),'zdroje lovecky pes'!A:B,2,FALSE())+IF(LEN(H44)=0,0,VLOOKUP(CONCATENATE(E44,"_",H44,"_",D44,"_",I44),'zdroje lovecky pes'!A:B,2,FALSE()))+IF(LEN(G44)=0,0,VLOOKUP(CONCATENATE(E44,"_",G44,"_",D44,"_",I44),'zdroje lovecky pes'!A:B,2,FALSE())))</f>
        <v>0</v>
      </c>
    </row>
    <row r="45" spans="1:10" ht="15.75" thickBot="1" x14ac:dyDescent="0.3">
      <c r="J45" s="20"/>
    </row>
    <row r="46" spans="1:10" ht="26.25" x14ac:dyDescent="0.4">
      <c r="A46" s="154" t="s">
        <v>26</v>
      </c>
      <c r="B46" s="154"/>
      <c r="C46" s="154"/>
      <c r="D46" s="154"/>
      <c r="E46" s="154"/>
      <c r="F46" s="154"/>
      <c r="G46" s="154"/>
      <c r="H46" s="154"/>
      <c r="I46" s="154"/>
      <c r="J46" s="21">
        <f>SUM(J15:J42)</f>
        <v>0</v>
      </c>
    </row>
  </sheetData>
  <sheetProtection algorithmName="SHA-512" hashValue="1CD52btmrtXeHURMb8Ws9uoORpufCE4Mp2cs2TDTwOSEhQ4BAgl5uryhNM5jM/FOxTnBnrK+jO0Ob2CqcE2ZIA==" saltValue="xRvhDoYNKwfpoGOQpSf+WQ==" spinCount="100000" sheet="1" objects="1" scenarios="1"/>
  <protectedRanges>
    <protectedRange sqref="B15:I44" name="Oblast2"/>
    <protectedRange sqref="C2:J6" name="Oblast1"/>
  </protectedRanges>
  <mergeCells count="20">
    <mergeCell ref="A1:J1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12:B12"/>
    <mergeCell ref="C12:J12"/>
    <mergeCell ref="A46:I46"/>
    <mergeCell ref="A8:C8"/>
    <mergeCell ref="D8:J8"/>
    <mergeCell ref="A10:B10"/>
    <mergeCell ref="C10:J10"/>
    <mergeCell ref="A11:B11"/>
    <mergeCell ref="C11:J11"/>
  </mergeCells>
  <dataValidations count="6">
    <dataValidation type="list" allowBlank="1" showInputMessage="1" showErrorMessage="1" sqref="D15:D44">
      <formula1>"1 - 6,7 - 12,13 - 18,19 - 24"</formula1>
      <formula2>0</formula2>
    </dataValidation>
    <dataValidation type="list" allowBlank="1" showInputMessage="1" showErrorMessage="1" sqref="E15:E44">
      <formula1>"Barvářské zkoušky (BZ),Barvářské zkoušky Honičů (BzH),Předběžné Barvářské zkoušky (PBz)"</formula1>
      <formula2>0</formula2>
    </dataValidation>
    <dataValidation type="list" showInputMessage="1" showErrorMessage="1" sqref="I15:I44">
      <formula1>"Ano,Ne"</formula1>
      <formula2>0</formula2>
    </dataValidation>
    <dataValidation type="list" allowBlank="1" showInputMessage="1" showErrorMessage="1" sqref="H15:H44">
      <formula1>"1. místo vítěz zkoušek,2. místo celkového pořadí,3. místo celkového pořadí"</formula1>
      <formula2>0</formula2>
    </dataValidation>
    <dataValidation type="list" allowBlank="1" showInputMessage="1" showErrorMessage="1" sqref="F15:F44">
      <formula1>"I. cena,II. cena,III. cena"</formula1>
      <formula2>0</formula2>
    </dataValidation>
    <dataValidation type="list" allowBlank="1" showInputMessage="1" showErrorMessage="1" sqref="G15:G44">
      <formula1>"CACT,res. CACT"</formula1>
      <formula2>0</formula2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B193"/>
  <sheetViews>
    <sheetView topLeftCell="A137" zoomScale="89" zoomScaleNormal="89" workbookViewId="0">
      <selection activeCell="E200" sqref="E200"/>
    </sheetView>
  </sheetViews>
  <sheetFormatPr defaultColWidth="8.5703125" defaultRowHeight="15" x14ac:dyDescent="0.25"/>
  <cols>
    <col min="1" max="1" width="63.85546875" customWidth="1"/>
  </cols>
  <sheetData>
    <row r="1" spans="1:2" x14ac:dyDescent="0.25">
      <c r="A1" t="s">
        <v>101</v>
      </c>
    </row>
    <row r="2" spans="1:2" x14ac:dyDescent="0.25">
      <c r="A2" t="s">
        <v>102</v>
      </c>
      <c r="B2">
        <v>10</v>
      </c>
    </row>
    <row r="3" spans="1:2" x14ac:dyDescent="0.25">
      <c r="A3" t="s">
        <v>103</v>
      </c>
      <c r="B3">
        <v>15</v>
      </c>
    </row>
    <row r="4" spans="1:2" x14ac:dyDescent="0.25">
      <c r="A4" t="s">
        <v>104</v>
      </c>
      <c r="B4">
        <v>15</v>
      </c>
    </row>
    <row r="5" spans="1:2" x14ac:dyDescent="0.25">
      <c r="A5" t="s">
        <v>105</v>
      </c>
      <c r="B5">
        <v>15</v>
      </c>
    </row>
    <row r="6" spans="1:2" x14ac:dyDescent="0.25">
      <c r="A6" t="s">
        <v>106</v>
      </c>
      <c r="B6">
        <v>20</v>
      </c>
    </row>
    <row r="7" spans="1:2" x14ac:dyDescent="0.25">
      <c r="A7" t="s">
        <v>107</v>
      </c>
      <c r="B7">
        <v>25</v>
      </c>
    </row>
    <row r="8" spans="1:2" x14ac:dyDescent="0.25">
      <c r="A8" t="s">
        <v>108</v>
      </c>
      <c r="B8">
        <v>25</v>
      </c>
    </row>
    <row r="9" spans="1:2" x14ac:dyDescent="0.25">
      <c r="A9" t="s">
        <v>109</v>
      </c>
      <c r="B9">
        <v>25</v>
      </c>
    </row>
    <row r="10" spans="1:2" x14ac:dyDescent="0.25">
      <c r="A10" t="s">
        <v>110</v>
      </c>
      <c r="B10">
        <v>30</v>
      </c>
    </row>
    <row r="11" spans="1:2" x14ac:dyDescent="0.25">
      <c r="A11" t="s">
        <v>111</v>
      </c>
      <c r="B11">
        <v>35</v>
      </c>
    </row>
    <row r="12" spans="1:2" x14ac:dyDescent="0.25">
      <c r="A12" t="s">
        <v>112</v>
      </c>
      <c r="B12">
        <v>35</v>
      </c>
    </row>
    <row r="13" spans="1:2" x14ac:dyDescent="0.25">
      <c r="A13" t="s">
        <v>113</v>
      </c>
      <c r="B13">
        <v>35</v>
      </c>
    </row>
    <row r="14" spans="1:2" x14ac:dyDescent="0.25">
      <c r="A14" t="s">
        <v>114</v>
      </c>
      <c r="B14">
        <v>20</v>
      </c>
    </row>
    <row r="15" spans="1:2" x14ac:dyDescent="0.25">
      <c r="A15" t="s">
        <v>115</v>
      </c>
      <c r="B15">
        <v>30</v>
      </c>
    </row>
    <row r="16" spans="1:2" x14ac:dyDescent="0.25">
      <c r="A16" t="s">
        <v>116</v>
      </c>
      <c r="B16">
        <v>30</v>
      </c>
    </row>
    <row r="17" spans="1:2" x14ac:dyDescent="0.25">
      <c r="A17" t="s">
        <v>117</v>
      </c>
      <c r="B17">
        <v>30</v>
      </c>
    </row>
    <row r="18" spans="1:2" x14ac:dyDescent="0.25">
      <c r="A18" t="s">
        <v>118</v>
      </c>
      <c r="B18">
        <v>40</v>
      </c>
    </row>
    <row r="19" spans="1:2" x14ac:dyDescent="0.25">
      <c r="A19" t="s">
        <v>119</v>
      </c>
      <c r="B19">
        <v>50</v>
      </c>
    </row>
    <row r="20" spans="1:2" x14ac:dyDescent="0.25">
      <c r="A20" t="s">
        <v>120</v>
      </c>
      <c r="B20">
        <v>50</v>
      </c>
    </row>
    <row r="21" spans="1:2" x14ac:dyDescent="0.25">
      <c r="A21" t="s">
        <v>121</v>
      </c>
      <c r="B21">
        <v>50</v>
      </c>
    </row>
    <row r="22" spans="1:2" x14ac:dyDescent="0.25">
      <c r="A22" t="s">
        <v>122</v>
      </c>
      <c r="B22">
        <v>10</v>
      </c>
    </row>
    <row r="23" spans="1:2" x14ac:dyDescent="0.25">
      <c r="A23" t="s">
        <v>123</v>
      </c>
      <c r="B23">
        <v>20</v>
      </c>
    </row>
    <row r="24" spans="1:2" x14ac:dyDescent="0.25">
      <c r="A24" t="s">
        <v>124</v>
      </c>
      <c r="B24">
        <v>20</v>
      </c>
    </row>
    <row r="25" spans="1:2" x14ac:dyDescent="0.25">
      <c r="A25" t="s">
        <v>125</v>
      </c>
      <c r="B25">
        <v>20</v>
      </c>
    </row>
    <row r="26" spans="1:2" x14ac:dyDescent="0.25">
      <c r="A26" t="s">
        <v>126</v>
      </c>
      <c r="B26">
        <v>20</v>
      </c>
    </row>
    <row r="27" spans="1:2" x14ac:dyDescent="0.25">
      <c r="A27" t="s">
        <v>127</v>
      </c>
      <c r="B27">
        <v>35</v>
      </c>
    </row>
    <row r="28" spans="1:2" x14ac:dyDescent="0.25">
      <c r="A28" t="s">
        <v>128</v>
      </c>
      <c r="B28">
        <v>35</v>
      </c>
    </row>
    <row r="29" spans="1:2" x14ac:dyDescent="0.25">
      <c r="A29" t="s">
        <v>129</v>
      </c>
      <c r="B29">
        <v>35</v>
      </c>
    </row>
    <row r="30" spans="1:2" x14ac:dyDescent="0.25">
      <c r="A30" t="s">
        <v>130</v>
      </c>
      <c r="B30">
        <v>30</v>
      </c>
    </row>
    <row r="31" spans="1:2" x14ac:dyDescent="0.25">
      <c r="A31" t="s">
        <v>131</v>
      </c>
      <c r="B31">
        <v>50</v>
      </c>
    </row>
    <row r="32" spans="1:2" x14ac:dyDescent="0.25">
      <c r="A32" t="s">
        <v>132</v>
      </c>
      <c r="B32">
        <v>50</v>
      </c>
    </row>
    <row r="33" spans="1:2" x14ac:dyDescent="0.25">
      <c r="A33" t="s">
        <v>133</v>
      </c>
      <c r="B33">
        <v>50</v>
      </c>
    </row>
    <row r="34" spans="1:2" x14ac:dyDescent="0.25">
      <c r="A34" t="s">
        <v>134</v>
      </c>
      <c r="B34">
        <v>15</v>
      </c>
    </row>
    <row r="35" spans="1:2" x14ac:dyDescent="0.25">
      <c r="A35" t="s">
        <v>135</v>
      </c>
      <c r="B35">
        <v>20</v>
      </c>
    </row>
    <row r="36" spans="1:2" x14ac:dyDescent="0.25">
      <c r="A36" t="s">
        <v>136</v>
      </c>
      <c r="B36">
        <v>20</v>
      </c>
    </row>
    <row r="37" spans="1:2" x14ac:dyDescent="0.25">
      <c r="A37" t="s">
        <v>137</v>
      </c>
      <c r="B37">
        <v>20</v>
      </c>
    </row>
    <row r="38" spans="1:2" x14ac:dyDescent="0.25">
      <c r="A38" t="s">
        <v>138</v>
      </c>
      <c r="B38">
        <v>25</v>
      </c>
    </row>
    <row r="39" spans="1:2" x14ac:dyDescent="0.25">
      <c r="A39" t="s">
        <v>139</v>
      </c>
      <c r="B39">
        <v>30</v>
      </c>
    </row>
    <row r="40" spans="1:2" x14ac:dyDescent="0.25">
      <c r="A40" t="s">
        <v>140</v>
      </c>
      <c r="B40">
        <v>30</v>
      </c>
    </row>
    <row r="41" spans="1:2" x14ac:dyDescent="0.25">
      <c r="A41" t="s">
        <v>141</v>
      </c>
      <c r="B41">
        <v>30</v>
      </c>
    </row>
    <row r="42" spans="1:2" x14ac:dyDescent="0.25">
      <c r="A42" t="s">
        <v>142</v>
      </c>
      <c r="B42">
        <v>35</v>
      </c>
    </row>
    <row r="43" spans="1:2" x14ac:dyDescent="0.25">
      <c r="A43" t="s">
        <v>143</v>
      </c>
      <c r="B43">
        <v>40</v>
      </c>
    </row>
    <row r="44" spans="1:2" x14ac:dyDescent="0.25">
      <c r="A44" t="s">
        <v>144</v>
      </c>
      <c r="B44">
        <v>40</v>
      </c>
    </row>
    <row r="45" spans="1:2" x14ac:dyDescent="0.25">
      <c r="A45" t="s">
        <v>145</v>
      </c>
      <c r="B45">
        <v>40</v>
      </c>
    </row>
    <row r="46" spans="1:2" x14ac:dyDescent="0.25">
      <c r="A46" t="s">
        <v>146</v>
      </c>
      <c r="B46">
        <v>25</v>
      </c>
    </row>
    <row r="47" spans="1:2" x14ac:dyDescent="0.25">
      <c r="A47" t="s">
        <v>147</v>
      </c>
      <c r="B47">
        <v>35</v>
      </c>
    </row>
    <row r="48" spans="1:2" x14ac:dyDescent="0.25">
      <c r="A48" t="s">
        <v>148</v>
      </c>
      <c r="B48">
        <v>35</v>
      </c>
    </row>
    <row r="49" spans="1:2" x14ac:dyDescent="0.25">
      <c r="A49" t="s">
        <v>149</v>
      </c>
      <c r="B49">
        <v>35</v>
      </c>
    </row>
    <row r="50" spans="1:2" x14ac:dyDescent="0.25">
      <c r="A50" t="s">
        <v>150</v>
      </c>
      <c r="B50">
        <v>45</v>
      </c>
    </row>
    <row r="51" spans="1:2" x14ac:dyDescent="0.25">
      <c r="A51" t="s">
        <v>151</v>
      </c>
      <c r="B51">
        <v>55</v>
      </c>
    </row>
    <row r="52" spans="1:2" x14ac:dyDescent="0.25">
      <c r="A52" t="s">
        <v>152</v>
      </c>
      <c r="B52">
        <v>55</v>
      </c>
    </row>
    <row r="53" spans="1:2" x14ac:dyDescent="0.25">
      <c r="A53" t="s">
        <v>153</v>
      </c>
      <c r="B53">
        <v>55</v>
      </c>
    </row>
    <row r="54" spans="1:2" x14ac:dyDescent="0.25">
      <c r="A54" t="s">
        <v>154</v>
      </c>
      <c r="B54">
        <v>15</v>
      </c>
    </row>
    <row r="55" spans="1:2" x14ac:dyDescent="0.25">
      <c r="A55" t="s">
        <v>155</v>
      </c>
      <c r="B55">
        <v>25</v>
      </c>
    </row>
    <row r="56" spans="1:2" x14ac:dyDescent="0.25">
      <c r="A56" t="s">
        <v>156</v>
      </c>
      <c r="B56">
        <v>25</v>
      </c>
    </row>
    <row r="57" spans="1:2" x14ac:dyDescent="0.25">
      <c r="A57" t="s">
        <v>157</v>
      </c>
      <c r="B57">
        <v>25</v>
      </c>
    </row>
    <row r="58" spans="1:2" x14ac:dyDescent="0.25">
      <c r="A58" t="s">
        <v>158</v>
      </c>
      <c r="B58">
        <v>25</v>
      </c>
    </row>
    <row r="59" spans="1:2" x14ac:dyDescent="0.25">
      <c r="A59" t="s">
        <v>159</v>
      </c>
      <c r="B59">
        <v>40</v>
      </c>
    </row>
    <row r="60" spans="1:2" x14ac:dyDescent="0.25">
      <c r="A60" t="s">
        <v>160</v>
      </c>
      <c r="B60">
        <v>40</v>
      </c>
    </row>
    <row r="61" spans="1:2" x14ac:dyDescent="0.25">
      <c r="A61" t="s">
        <v>161</v>
      </c>
      <c r="B61">
        <v>40</v>
      </c>
    </row>
    <row r="62" spans="1:2" x14ac:dyDescent="0.25">
      <c r="A62" t="s">
        <v>162</v>
      </c>
      <c r="B62">
        <v>35</v>
      </c>
    </row>
    <row r="63" spans="1:2" x14ac:dyDescent="0.25">
      <c r="A63" t="s">
        <v>163</v>
      </c>
      <c r="B63">
        <v>55</v>
      </c>
    </row>
    <row r="64" spans="1:2" x14ac:dyDescent="0.25">
      <c r="A64" t="s">
        <v>164</v>
      </c>
      <c r="B64">
        <v>55</v>
      </c>
    </row>
    <row r="65" spans="1:2" x14ac:dyDescent="0.25">
      <c r="A65" t="s">
        <v>165</v>
      </c>
      <c r="B65">
        <v>55</v>
      </c>
    </row>
    <row r="66" spans="1:2" x14ac:dyDescent="0.25">
      <c r="A66" t="s">
        <v>166</v>
      </c>
      <c r="B66">
        <v>20</v>
      </c>
    </row>
    <row r="67" spans="1:2" x14ac:dyDescent="0.25">
      <c r="A67" t="s">
        <v>167</v>
      </c>
      <c r="B67">
        <v>30</v>
      </c>
    </row>
    <row r="68" spans="1:2" x14ac:dyDescent="0.25">
      <c r="A68" t="s">
        <v>168</v>
      </c>
      <c r="B68">
        <v>30</v>
      </c>
    </row>
    <row r="69" spans="1:2" x14ac:dyDescent="0.25">
      <c r="A69" t="s">
        <v>169</v>
      </c>
      <c r="B69">
        <v>30</v>
      </c>
    </row>
    <row r="70" spans="1:2" x14ac:dyDescent="0.25">
      <c r="A70" t="s">
        <v>170</v>
      </c>
      <c r="B70">
        <v>30</v>
      </c>
    </row>
    <row r="71" spans="1:2" x14ac:dyDescent="0.25">
      <c r="A71" t="s">
        <v>171</v>
      </c>
      <c r="B71">
        <v>40</v>
      </c>
    </row>
    <row r="72" spans="1:2" x14ac:dyDescent="0.25">
      <c r="A72" t="s">
        <v>172</v>
      </c>
      <c r="B72">
        <v>40</v>
      </c>
    </row>
    <row r="73" spans="1:2" x14ac:dyDescent="0.25">
      <c r="A73" t="s">
        <v>173</v>
      </c>
      <c r="B73">
        <v>40</v>
      </c>
    </row>
    <row r="74" spans="1:2" x14ac:dyDescent="0.25">
      <c r="A74" t="s">
        <v>174</v>
      </c>
      <c r="B74">
        <v>40</v>
      </c>
    </row>
    <row r="75" spans="1:2" x14ac:dyDescent="0.25">
      <c r="A75" t="s">
        <v>175</v>
      </c>
      <c r="B75">
        <v>50</v>
      </c>
    </row>
    <row r="76" spans="1:2" x14ac:dyDescent="0.25">
      <c r="A76" t="s">
        <v>176</v>
      </c>
      <c r="B76">
        <v>50</v>
      </c>
    </row>
    <row r="77" spans="1:2" x14ac:dyDescent="0.25">
      <c r="A77" t="s">
        <v>177</v>
      </c>
      <c r="B77">
        <v>50</v>
      </c>
    </row>
    <row r="78" spans="1:2" x14ac:dyDescent="0.25">
      <c r="A78" t="s">
        <v>178</v>
      </c>
      <c r="B78">
        <v>30</v>
      </c>
    </row>
    <row r="79" spans="1:2" x14ac:dyDescent="0.25">
      <c r="A79" t="s">
        <v>179</v>
      </c>
      <c r="B79">
        <v>40</v>
      </c>
    </row>
    <row r="80" spans="1:2" x14ac:dyDescent="0.25">
      <c r="A80" t="s">
        <v>180</v>
      </c>
      <c r="B80">
        <v>40</v>
      </c>
    </row>
    <row r="81" spans="1:2" x14ac:dyDescent="0.25">
      <c r="A81" t="s">
        <v>181</v>
      </c>
      <c r="B81">
        <v>40</v>
      </c>
    </row>
    <row r="82" spans="1:2" x14ac:dyDescent="0.25">
      <c r="A82" t="s">
        <v>182</v>
      </c>
      <c r="B82">
        <v>50</v>
      </c>
    </row>
    <row r="83" spans="1:2" x14ac:dyDescent="0.25">
      <c r="A83" t="s">
        <v>183</v>
      </c>
      <c r="B83">
        <v>60</v>
      </c>
    </row>
    <row r="84" spans="1:2" x14ac:dyDescent="0.25">
      <c r="A84" t="s">
        <v>184</v>
      </c>
      <c r="B84">
        <v>60</v>
      </c>
    </row>
    <row r="85" spans="1:2" x14ac:dyDescent="0.25">
      <c r="A85" t="s">
        <v>185</v>
      </c>
      <c r="B85">
        <v>60</v>
      </c>
    </row>
    <row r="86" spans="1:2" x14ac:dyDescent="0.25">
      <c r="A86" t="s">
        <v>186</v>
      </c>
      <c r="B86">
        <v>20</v>
      </c>
    </row>
    <row r="87" spans="1:2" x14ac:dyDescent="0.25">
      <c r="A87" t="s">
        <v>187</v>
      </c>
      <c r="B87">
        <v>30</v>
      </c>
    </row>
    <row r="88" spans="1:2" x14ac:dyDescent="0.25">
      <c r="A88" t="s">
        <v>188</v>
      </c>
      <c r="B88">
        <v>30</v>
      </c>
    </row>
    <row r="89" spans="1:2" x14ac:dyDescent="0.25">
      <c r="A89" t="s">
        <v>189</v>
      </c>
      <c r="B89">
        <v>30</v>
      </c>
    </row>
    <row r="90" spans="1:2" x14ac:dyDescent="0.25">
      <c r="A90" t="s">
        <v>190</v>
      </c>
      <c r="B90">
        <v>30</v>
      </c>
    </row>
    <row r="91" spans="1:2" x14ac:dyDescent="0.25">
      <c r="A91" t="s">
        <v>191</v>
      </c>
      <c r="B91">
        <v>40</v>
      </c>
    </row>
    <row r="92" spans="1:2" x14ac:dyDescent="0.25">
      <c r="A92" t="s">
        <v>192</v>
      </c>
      <c r="B92">
        <v>40</v>
      </c>
    </row>
    <row r="93" spans="1:2" x14ac:dyDescent="0.25">
      <c r="A93" t="s">
        <v>193</v>
      </c>
      <c r="B93">
        <v>40</v>
      </c>
    </row>
    <row r="94" spans="1:2" x14ac:dyDescent="0.25">
      <c r="A94" t="s">
        <v>194</v>
      </c>
      <c r="B94">
        <v>40</v>
      </c>
    </row>
    <row r="95" spans="1:2" x14ac:dyDescent="0.25">
      <c r="A95" t="s">
        <v>195</v>
      </c>
      <c r="B95">
        <v>50</v>
      </c>
    </row>
    <row r="96" spans="1:2" x14ac:dyDescent="0.25">
      <c r="A96" t="s">
        <v>196</v>
      </c>
      <c r="B96">
        <v>50</v>
      </c>
    </row>
    <row r="97" spans="1:2" x14ac:dyDescent="0.25">
      <c r="A97" t="s">
        <v>197</v>
      </c>
      <c r="B97">
        <v>50</v>
      </c>
    </row>
    <row r="98" spans="1:2" x14ac:dyDescent="0.25">
      <c r="A98" t="s">
        <v>198</v>
      </c>
      <c r="B98">
        <v>20</v>
      </c>
    </row>
    <row r="99" spans="1:2" x14ac:dyDescent="0.25">
      <c r="A99" t="s">
        <v>199</v>
      </c>
      <c r="B99">
        <v>25</v>
      </c>
    </row>
    <row r="100" spans="1:2" x14ac:dyDescent="0.25">
      <c r="A100" t="s">
        <v>200</v>
      </c>
      <c r="B100">
        <v>25</v>
      </c>
    </row>
    <row r="101" spans="1:2" x14ac:dyDescent="0.25">
      <c r="A101" t="s">
        <v>201</v>
      </c>
      <c r="B101">
        <v>25</v>
      </c>
    </row>
    <row r="102" spans="1:2" x14ac:dyDescent="0.25">
      <c r="A102" t="s">
        <v>202</v>
      </c>
      <c r="B102">
        <v>30</v>
      </c>
    </row>
    <row r="103" spans="1:2" x14ac:dyDescent="0.25">
      <c r="A103" t="s">
        <v>203</v>
      </c>
      <c r="B103">
        <v>35</v>
      </c>
    </row>
    <row r="104" spans="1:2" x14ac:dyDescent="0.25">
      <c r="A104" t="s">
        <v>204</v>
      </c>
      <c r="B104">
        <v>35</v>
      </c>
    </row>
    <row r="105" spans="1:2" x14ac:dyDescent="0.25">
      <c r="A105" t="s">
        <v>205</v>
      </c>
      <c r="B105">
        <v>35</v>
      </c>
    </row>
    <row r="106" spans="1:2" x14ac:dyDescent="0.25">
      <c r="A106" t="s">
        <v>206</v>
      </c>
      <c r="B106">
        <v>40</v>
      </c>
    </row>
    <row r="107" spans="1:2" x14ac:dyDescent="0.25">
      <c r="A107" t="s">
        <v>207</v>
      </c>
      <c r="B107">
        <v>45</v>
      </c>
    </row>
    <row r="108" spans="1:2" x14ac:dyDescent="0.25">
      <c r="A108" t="s">
        <v>208</v>
      </c>
      <c r="B108">
        <v>45</v>
      </c>
    </row>
    <row r="109" spans="1:2" x14ac:dyDescent="0.25">
      <c r="A109" t="s">
        <v>209</v>
      </c>
      <c r="B109">
        <v>45</v>
      </c>
    </row>
    <row r="110" spans="1:2" x14ac:dyDescent="0.25">
      <c r="A110" t="s">
        <v>210</v>
      </c>
      <c r="B110">
        <v>30</v>
      </c>
    </row>
    <row r="111" spans="1:2" x14ac:dyDescent="0.25">
      <c r="A111" t="s">
        <v>211</v>
      </c>
      <c r="B111">
        <v>40</v>
      </c>
    </row>
    <row r="112" spans="1:2" x14ac:dyDescent="0.25">
      <c r="A112" t="s">
        <v>212</v>
      </c>
      <c r="B112">
        <v>40</v>
      </c>
    </row>
    <row r="113" spans="1:2" x14ac:dyDescent="0.25">
      <c r="A113" t="s">
        <v>213</v>
      </c>
      <c r="B113">
        <v>40</v>
      </c>
    </row>
    <row r="114" spans="1:2" x14ac:dyDescent="0.25">
      <c r="A114" t="s">
        <v>214</v>
      </c>
      <c r="B114">
        <v>50</v>
      </c>
    </row>
    <row r="115" spans="1:2" x14ac:dyDescent="0.25">
      <c r="A115" t="s">
        <v>215</v>
      </c>
      <c r="B115">
        <v>60</v>
      </c>
    </row>
    <row r="116" spans="1:2" x14ac:dyDescent="0.25">
      <c r="A116" t="s">
        <v>216</v>
      </c>
      <c r="B116">
        <v>60</v>
      </c>
    </row>
    <row r="117" spans="1:2" x14ac:dyDescent="0.25">
      <c r="A117" t="s">
        <v>217</v>
      </c>
      <c r="B117">
        <v>60</v>
      </c>
    </row>
    <row r="118" spans="1:2" x14ac:dyDescent="0.25">
      <c r="A118" t="s">
        <v>218</v>
      </c>
      <c r="B118">
        <v>20</v>
      </c>
    </row>
    <row r="119" spans="1:2" x14ac:dyDescent="0.25">
      <c r="A119" t="s">
        <v>219</v>
      </c>
      <c r="B119">
        <v>30</v>
      </c>
    </row>
    <row r="120" spans="1:2" x14ac:dyDescent="0.25">
      <c r="A120" t="s">
        <v>220</v>
      </c>
      <c r="B120">
        <v>30</v>
      </c>
    </row>
    <row r="121" spans="1:2" x14ac:dyDescent="0.25">
      <c r="A121" t="s">
        <v>221</v>
      </c>
      <c r="B121">
        <v>30</v>
      </c>
    </row>
    <row r="122" spans="1:2" x14ac:dyDescent="0.25">
      <c r="A122" t="s">
        <v>222</v>
      </c>
      <c r="B122">
        <v>40</v>
      </c>
    </row>
    <row r="123" spans="1:2" x14ac:dyDescent="0.25">
      <c r="A123" t="s">
        <v>223</v>
      </c>
      <c r="B123">
        <v>55</v>
      </c>
    </row>
    <row r="124" spans="1:2" x14ac:dyDescent="0.25">
      <c r="A124" t="s">
        <v>224</v>
      </c>
      <c r="B124">
        <v>55</v>
      </c>
    </row>
    <row r="125" spans="1:2" x14ac:dyDescent="0.25">
      <c r="A125" t="s">
        <v>225</v>
      </c>
      <c r="B125">
        <v>55</v>
      </c>
    </row>
    <row r="126" spans="1:2" x14ac:dyDescent="0.25">
      <c r="A126" t="s">
        <v>226</v>
      </c>
      <c r="B126">
        <v>60</v>
      </c>
    </row>
    <row r="127" spans="1:2" x14ac:dyDescent="0.25">
      <c r="A127" t="s">
        <v>227</v>
      </c>
      <c r="B127">
        <v>80</v>
      </c>
    </row>
    <row r="128" spans="1:2" x14ac:dyDescent="0.25">
      <c r="A128" t="s">
        <v>228</v>
      </c>
      <c r="B128">
        <v>80</v>
      </c>
    </row>
    <row r="129" spans="1:2" x14ac:dyDescent="0.25">
      <c r="A129" t="s">
        <v>229</v>
      </c>
      <c r="B129">
        <v>80</v>
      </c>
    </row>
    <row r="130" spans="1:2" x14ac:dyDescent="0.25">
      <c r="A130" t="s">
        <v>230</v>
      </c>
      <c r="B130">
        <v>25</v>
      </c>
    </row>
    <row r="131" spans="1:2" x14ac:dyDescent="0.25">
      <c r="A131" t="s">
        <v>231</v>
      </c>
      <c r="B131">
        <v>30</v>
      </c>
    </row>
    <row r="132" spans="1:2" x14ac:dyDescent="0.25">
      <c r="A132" t="s">
        <v>232</v>
      </c>
      <c r="B132">
        <v>30</v>
      </c>
    </row>
    <row r="133" spans="1:2" x14ac:dyDescent="0.25">
      <c r="A133" t="s">
        <v>233</v>
      </c>
      <c r="B133">
        <v>30</v>
      </c>
    </row>
    <row r="134" spans="1:2" x14ac:dyDescent="0.25">
      <c r="A134" t="s">
        <v>234</v>
      </c>
      <c r="B134">
        <v>35</v>
      </c>
    </row>
    <row r="135" spans="1:2" x14ac:dyDescent="0.25">
      <c r="A135" t="s">
        <v>235</v>
      </c>
      <c r="B135">
        <v>40</v>
      </c>
    </row>
    <row r="136" spans="1:2" x14ac:dyDescent="0.25">
      <c r="A136" t="s">
        <v>236</v>
      </c>
      <c r="B136">
        <v>40</v>
      </c>
    </row>
    <row r="137" spans="1:2" x14ac:dyDescent="0.25">
      <c r="A137" t="s">
        <v>237</v>
      </c>
      <c r="B137">
        <v>40</v>
      </c>
    </row>
    <row r="138" spans="1:2" x14ac:dyDescent="0.25">
      <c r="A138" t="s">
        <v>238</v>
      </c>
      <c r="B138">
        <v>45</v>
      </c>
    </row>
    <row r="139" spans="1:2" x14ac:dyDescent="0.25">
      <c r="A139" t="s">
        <v>239</v>
      </c>
      <c r="B139">
        <v>50</v>
      </c>
    </row>
    <row r="140" spans="1:2" x14ac:dyDescent="0.25">
      <c r="A140" t="s">
        <v>240</v>
      </c>
      <c r="B140">
        <v>50</v>
      </c>
    </row>
    <row r="141" spans="1:2" x14ac:dyDescent="0.25">
      <c r="A141" t="s">
        <v>241</v>
      </c>
      <c r="B141">
        <v>50</v>
      </c>
    </row>
    <row r="142" spans="1:2" x14ac:dyDescent="0.25">
      <c r="A142" t="s">
        <v>242</v>
      </c>
      <c r="B142">
        <v>35</v>
      </c>
    </row>
    <row r="143" spans="1:2" x14ac:dyDescent="0.25">
      <c r="A143" t="s">
        <v>243</v>
      </c>
      <c r="B143">
        <v>45</v>
      </c>
    </row>
    <row r="144" spans="1:2" x14ac:dyDescent="0.25">
      <c r="A144" t="s">
        <v>244</v>
      </c>
      <c r="B144">
        <v>45</v>
      </c>
    </row>
    <row r="145" spans="1:2" x14ac:dyDescent="0.25">
      <c r="A145" t="s">
        <v>245</v>
      </c>
      <c r="B145">
        <v>45</v>
      </c>
    </row>
    <row r="146" spans="1:2" x14ac:dyDescent="0.25">
      <c r="A146" t="s">
        <v>246</v>
      </c>
      <c r="B146">
        <v>55</v>
      </c>
    </row>
    <row r="147" spans="1:2" x14ac:dyDescent="0.25">
      <c r="A147" t="s">
        <v>247</v>
      </c>
      <c r="B147">
        <v>65</v>
      </c>
    </row>
    <row r="148" spans="1:2" x14ac:dyDescent="0.25">
      <c r="A148" t="s">
        <v>248</v>
      </c>
      <c r="B148">
        <v>65</v>
      </c>
    </row>
    <row r="149" spans="1:2" x14ac:dyDescent="0.25">
      <c r="A149" t="s">
        <v>249</v>
      </c>
      <c r="B149">
        <v>65</v>
      </c>
    </row>
    <row r="150" spans="1:2" x14ac:dyDescent="0.25">
      <c r="A150" t="s">
        <v>250</v>
      </c>
      <c r="B150">
        <v>25</v>
      </c>
    </row>
    <row r="151" spans="1:2" x14ac:dyDescent="0.25">
      <c r="A151" t="s">
        <v>251</v>
      </c>
      <c r="B151">
        <v>35</v>
      </c>
    </row>
    <row r="152" spans="1:2" x14ac:dyDescent="0.25">
      <c r="A152" t="s">
        <v>252</v>
      </c>
      <c r="B152">
        <v>35</v>
      </c>
    </row>
    <row r="153" spans="1:2" x14ac:dyDescent="0.25">
      <c r="A153" t="s">
        <v>253</v>
      </c>
      <c r="B153">
        <v>35</v>
      </c>
    </row>
    <row r="154" spans="1:2" x14ac:dyDescent="0.25">
      <c r="A154" t="s">
        <v>254</v>
      </c>
      <c r="B154">
        <v>45</v>
      </c>
    </row>
    <row r="155" spans="1:2" x14ac:dyDescent="0.25">
      <c r="A155" t="s">
        <v>255</v>
      </c>
      <c r="B155">
        <v>60</v>
      </c>
    </row>
    <row r="156" spans="1:2" x14ac:dyDescent="0.25">
      <c r="A156" t="s">
        <v>256</v>
      </c>
      <c r="B156">
        <v>60</v>
      </c>
    </row>
    <row r="157" spans="1:2" x14ac:dyDescent="0.25">
      <c r="A157" t="s">
        <v>257</v>
      </c>
      <c r="B157">
        <v>60</v>
      </c>
    </row>
    <row r="158" spans="1:2" x14ac:dyDescent="0.25">
      <c r="A158" t="s">
        <v>258</v>
      </c>
      <c r="B158">
        <v>65</v>
      </c>
    </row>
    <row r="159" spans="1:2" x14ac:dyDescent="0.25">
      <c r="A159" t="s">
        <v>259</v>
      </c>
      <c r="B159">
        <v>85</v>
      </c>
    </row>
    <row r="160" spans="1:2" x14ac:dyDescent="0.25">
      <c r="A160" t="s">
        <v>260</v>
      </c>
      <c r="B160">
        <v>85</v>
      </c>
    </row>
    <row r="161" spans="1:2" x14ac:dyDescent="0.25">
      <c r="A161" t="s">
        <v>261</v>
      </c>
      <c r="B161">
        <v>85</v>
      </c>
    </row>
    <row r="162" spans="1:2" x14ac:dyDescent="0.25">
      <c r="A162" t="s">
        <v>262</v>
      </c>
      <c r="B162">
        <v>20</v>
      </c>
    </row>
    <row r="163" spans="1:2" x14ac:dyDescent="0.25">
      <c r="A163" t="s">
        <v>263</v>
      </c>
      <c r="B163">
        <v>30</v>
      </c>
    </row>
    <row r="164" spans="1:2" x14ac:dyDescent="0.25">
      <c r="A164" t="s">
        <v>264</v>
      </c>
      <c r="B164">
        <v>30</v>
      </c>
    </row>
    <row r="165" spans="1:2" x14ac:dyDescent="0.25">
      <c r="A165" t="s">
        <v>265</v>
      </c>
      <c r="B165">
        <v>30</v>
      </c>
    </row>
    <row r="166" spans="1:2" x14ac:dyDescent="0.25">
      <c r="A166" t="s">
        <v>266</v>
      </c>
      <c r="B166">
        <v>30</v>
      </c>
    </row>
    <row r="167" spans="1:2" x14ac:dyDescent="0.25">
      <c r="A167" t="s">
        <v>267</v>
      </c>
      <c r="B167">
        <v>40</v>
      </c>
    </row>
    <row r="168" spans="1:2" x14ac:dyDescent="0.25">
      <c r="A168" t="s">
        <v>268</v>
      </c>
      <c r="B168">
        <v>40</v>
      </c>
    </row>
    <row r="169" spans="1:2" x14ac:dyDescent="0.25">
      <c r="A169" t="s">
        <v>269</v>
      </c>
      <c r="B169">
        <v>40</v>
      </c>
    </row>
    <row r="170" spans="1:2" x14ac:dyDescent="0.25">
      <c r="A170" t="s">
        <v>270</v>
      </c>
      <c r="B170">
        <v>40</v>
      </c>
    </row>
    <row r="171" spans="1:2" x14ac:dyDescent="0.25">
      <c r="A171" t="s">
        <v>271</v>
      </c>
      <c r="B171">
        <v>50</v>
      </c>
    </row>
    <row r="172" spans="1:2" x14ac:dyDescent="0.25">
      <c r="A172" t="s">
        <v>272</v>
      </c>
      <c r="B172">
        <v>50</v>
      </c>
    </row>
    <row r="173" spans="1:2" x14ac:dyDescent="0.25">
      <c r="A173" t="s">
        <v>273</v>
      </c>
      <c r="B173">
        <v>50</v>
      </c>
    </row>
    <row r="174" spans="1:2" x14ac:dyDescent="0.25">
      <c r="A174" t="s">
        <v>274</v>
      </c>
      <c r="B174">
        <v>30</v>
      </c>
    </row>
    <row r="175" spans="1:2" x14ac:dyDescent="0.25">
      <c r="A175" t="s">
        <v>275</v>
      </c>
      <c r="B175">
        <v>40</v>
      </c>
    </row>
    <row r="176" spans="1:2" x14ac:dyDescent="0.25">
      <c r="A176" t="s">
        <v>276</v>
      </c>
      <c r="B176">
        <v>40</v>
      </c>
    </row>
    <row r="177" spans="1:2" x14ac:dyDescent="0.25">
      <c r="A177" t="s">
        <v>277</v>
      </c>
      <c r="B177">
        <v>40</v>
      </c>
    </row>
    <row r="178" spans="1:2" x14ac:dyDescent="0.25">
      <c r="A178" t="s">
        <v>278</v>
      </c>
      <c r="B178">
        <v>50</v>
      </c>
    </row>
    <row r="179" spans="1:2" x14ac:dyDescent="0.25">
      <c r="A179" t="s">
        <v>279</v>
      </c>
      <c r="B179">
        <v>60</v>
      </c>
    </row>
    <row r="180" spans="1:2" x14ac:dyDescent="0.25">
      <c r="A180" t="s">
        <v>280</v>
      </c>
      <c r="B180">
        <v>60</v>
      </c>
    </row>
    <row r="181" spans="1:2" x14ac:dyDescent="0.25">
      <c r="A181" t="s">
        <v>281</v>
      </c>
      <c r="B181">
        <v>60</v>
      </c>
    </row>
    <row r="182" spans="1:2" x14ac:dyDescent="0.25">
      <c r="A182" t="s">
        <v>282</v>
      </c>
      <c r="B182">
        <v>20</v>
      </c>
    </row>
    <row r="183" spans="1:2" x14ac:dyDescent="0.25">
      <c r="A183" t="s">
        <v>283</v>
      </c>
      <c r="B183">
        <v>30</v>
      </c>
    </row>
    <row r="184" spans="1:2" x14ac:dyDescent="0.25">
      <c r="A184" t="s">
        <v>284</v>
      </c>
      <c r="B184">
        <v>30</v>
      </c>
    </row>
    <row r="185" spans="1:2" x14ac:dyDescent="0.25">
      <c r="A185" t="s">
        <v>285</v>
      </c>
      <c r="B185">
        <v>30</v>
      </c>
    </row>
    <row r="186" spans="1:2" x14ac:dyDescent="0.25">
      <c r="A186" t="s">
        <v>286</v>
      </c>
      <c r="B186">
        <v>30</v>
      </c>
    </row>
    <row r="187" spans="1:2" x14ac:dyDescent="0.25">
      <c r="A187" t="s">
        <v>287</v>
      </c>
      <c r="B187">
        <v>40</v>
      </c>
    </row>
    <row r="188" spans="1:2" x14ac:dyDescent="0.25">
      <c r="A188" t="s">
        <v>288</v>
      </c>
      <c r="B188">
        <v>40</v>
      </c>
    </row>
    <row r="189" spans="1:2" x14ac:dyDescent="0.25">
      <c r="A189" t="s">
        <v>289</v>
      </c>
      <c r="B189">
        <v>40</v>
      </c>
    </row>
    <row r="190" spans="1:2" x14ac:dyDescent="0.25">
      <c r="A190" t="s">
        <v>290</v>
      </c>
      <c r="B190">
        <v>40</v>
      </c>
    </row>
    <row r="191" spans="1:2" x14ac:dyDescent="0.25">
      <c r="A191" t="s">
        <v>291</v>
      </c>
      <c r="B191">
        <v>50</v>
      </c>
    </row>
    <row r="192" spans="1:2" x14ac:dyDescent="0.25">
      <c r="A192" t="s">
        <v>292</v>
      </c>
      <c r="B192">
        <v>50</v>
      </c>
    </row>
    <row r="193" spans="1:2" x14ac:dyDescent="0.25">
      <c r="A193" t="s">
        <v>293</v>
      </c>
      <c r="B193">
        <v>50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F13" sqref="F13"/>
    </sheetView>
  </sheetViews>
  <sheetFormatPr defaultRowHeight="15" x14ac:dyDescent="0.25"/>
  <cols>
    <col min="1" max="1" width="10.28515625" bestFit="1" customWidth="1"/>
    <col min="2" max="2" width="55.7109375" bestFit="1" customWidth="1"/>
    <col min="3" max="3" width="15.42578125" customWidth="1"/>
    <col min="6" max="6" width="55.7109375" bestFit="1" customWidth="1"/>
  </cols>
  <sheetData>
    <row r="1" spans="1:7" x14ac:dyDescent="0.25">
      <c r="A1" t="s">
        <v>312</v>
      </c>
    </row>
    <row r="2" spans="1:7" x14ac:dyDescent="0.25">
      <c r="A2">
        <f>'[1]Klubovy sampion'!A14</f>
        <v>2</v>
      </c>
      <c r="B2" t="str">
        <f>CONCATENATE('Nej pes, fena, mladí, veterani'!E27,'Nej pes, fena, mladí, veterani'!F27)</f>
        <v/>
      </c>
      <c r="E2" t="s">
        <v>297</v>
      </c>
      <c r="F2" s="72" t="s">
        <v>298</v>
      </c>
      <c r="G2" s="73">
        <f t="shared" ref="G2:G17" si="0">COUNTIF($B$2:$B$41,F2)</f>
        <v>0</v>
      </c>
    </row>
    <row r="3" spans="1:7" x14ac:dyDescent="0.25">
      <c r="A3">
        <f>'[1]Klubovy sampion'!A15</f>
        <v>3</v>
      </c>
      <c r="B3" t="str">
        <f>CONCATENATE('Nej pes, fena, mladí, veterani'!E28,'Nej pes, fena, mladí, veterani'!F28)</f>
        <v/>
      </c>
      <c r="F3" s="72" t="s">
        <v>299</v>
      </c>
      <c r="G3" s="73">
        <f t="shared" si="0"/>
        <v>0</v>
      </c>
    </row>
    <row r="4" spans="1:7" x14ac:dyDescent="0.25">
      <c r="A4">
        <f>'[1]Klubovy sampion'!A16</f>
        <v>4</v>
      </c>
      <c r="B4" t="str">
        <f>CONCATENATE('Nej pes, fena, mladí, veterani'!E29,'Nej pes, fena, mladí, veterani'!F29)</f>
        <v/>
      </c>
      <c r="F4" s="72" t="s">
        <v>300</v>
      </c>
      <c r="G4" s="73">
        <f t="shared" si="0"/>
        <v>0</v>
      </c>
    </row>
    <row r="5" spans="1:7" x14ac:dyDescent="0.25">
      <c r="A5">
        <f>'[1]Klubovy sampion'!A17</f>
        <v>5</v>
      </c>
      <c r="B5" t="str">
        <f>CONCATENATE('Nej pes, fena, mladí, veterani'!E30,'Nej pes, fena, mladí, veterani'!F30)</f>
        <v/>
      </c>
      <c r="F5" s="72" t="s">
        <v>301</v>
      </c>
      <c r="G5" s="73">
        <f t="shared" si="0"/>
        <v>0</v>
      </c>
    </row>
    <row r="6" spans="1:7" x14ac:dyDescent="0.25">
      <c r="A6">
        <f>'[1]Klubovy sampion'!A18</f>
        <v>6</v>
      </c>
      <c r="B6" t="str">
        <f>CONCATENATE('Nej pes, fena, mladí, veterani'!E31,'Nej pes, fena, mladí, veterani'!F31)</f>
        <v/>
      </c>
      <c r="F6" s="72" t="s">
        <v>302</v>
      </c>
      <c r="G6" s="73">
        <f t="shared" si="0"/>
        <v>0</v>
      </c>
    </row>
    <row r="7" spans="1:7" x14ac:dyDescent="0.25">
      <c r="A7">
        <f>'[1]Klubovy sampion'!A19</f>
        <v>7</v>
      </c>
      <c r="B7" t="str">
        <f>CONCATENATE('Nej pes, fena, mladí, veterani'!E32,'Nej pes, fena, mladí, veterani'!F32)</f>
        <v/>
      </c>
      <c r="F7" s="72" t="s">
        <v>303</v>
      </c>
      <c r="G7" s="73">
        <f t="shared" si="0"/>
        <v>0</v>
      </c>
    </row>
    <row r="8" spans="1:7" x14ac:dyDescent="0.25">
      <c r="A8">
        <f>'[1]Klubovy sampion'!A20</f>
        <v>8</v>
      </c>
      <c r="B8" t="str">
        <f>CONCATENATE('Nej pes, fena, mladí, veterani'!E33,'Nej pes, fena, mladí, veterani'!F33)</f>
        <v/>
      </c>
      <c r="F8" s="72" t="s">
        <v>304</v>
      </c>
      <c r="G8" s="73">
        <f t="shared" si="0"/>
        <v>0</v>
      </c>
    </row>
    <row r="9" spans="1:7" x14ac:dyDescent="0.25">
      <c r="A9">
        <f>'[1]Klubovy sampion'!A21</f>
        <v>9</v>
      </c>
      <c r="B9" t="str">
        <f>CONCATENATE('Nej pes, fena, mladí, veterani'!E34,'Nej pes, fena, mladí, veterani'!F34)</f>
        <v/>
      </c>
      <c r="F9" s="72" t="s">
        <v>305</v>
      </c>
      <c r="G9" s="73">
        <f t="shared" si="0"/>
        <v>0</v>
      </c>
    </row>
    <row r="10" spans="1:7" x14ac:dyDescent="0.25">
      <c r="A10">
        <f>'[1]Klubovy sampion'!A22</f>
        <v>10</v>
      </c>
      <c r="B10" t="str">
        <f>CONCATENATE('Nej pes, fena, mladí, veterani'!E35,'Nej pes, fena, mladí, veterani'!F35)</f>
        <v/>
      </c>
      <c r="F10" s="72" t="s">
        <v>306</v>
      </c>
      <c r="G10" s="73">
        <f t="shared" si="0"/>
        <v>0</v>
      </c>
    </row>
    <row r="11" spans="1:7" ht="15.75" thickBot="1" x14ac:dyDescent="0.3">
      <c r="A11">
        <f>'[1]Klubovy sampion'!A23</f>
        <v>11</v>
      </c>
      <c r="B11" t="str">
        <f>CONCATENATE('Nej pes, fena, mladí, veterani'!E36,'Nej pes, fena, mladí, veterani'!F36)</f>
        <v/>
      </c>
      <c r="F11" s="72" t="s">
        <v>300</v>
      </c>
      <c r="G11" s="73">
        <f t="shared" si="0"/>
        <v>0</v>
      </c>
    </row>
    <row r="12" spans="1:7" x14ac:dyDescent="0.25">
      <c r="A12">
        <f>'[1]Klubovy sampion'!A24</f>
        <v>12</v>
      </c>
      <c r="B12" t="str">
        <f>CONCATENATE('Nej pes, fena, mladí, veterani'!E37,'Nej pes, fena, mladí, veterani'!F37)</f>
        <v/>
      </c>
      <c r="F12" s="70" t="s">
        <v>313</v>
      </c>
      <c r="G12" s="71">
        <f t="shared" si="0"/>
        <v>0</v>
      </c>
    </row>
    <row r="13" spans="1:7" x14ac:dyDescent="0.25">
      <c r="A13">
        <f>'[1]Klubovy sampion'!A25</f>
        <v>13</v>
      </c>
      <c r="B13" t="str">
        <f>CONCATENATE('Nej pes, fena, mladí, veterani'!E38,'Nej pes, fena, mladí, veterani'!F38)</f>
        <v/>
      </c>
      <c r="F13" s="72" t="s">
        <v>316</v>
      </c>
      <c r="G13" s="73">
        <f t="shared" si="0"/>
        <v>0</v>
      </c>
    </row>
    <row r="14" spans="1:7" x14ac:dyDescent="0.25">
      <c r="A14">
        <f>'[1]Klubovy sampion'!A26</f>
        <v>14</v>
      </c>
      <c r="B14" t="str">
        <f>CONCATENATE('Nej pes, fena, mladí, veterani'!E39,'Nej pes, fena, mladí, veterani'!F39)</f>
        <v/>
      </c>
      <c r="F14" s="72" t="s">
        <v>317</v>
      </c>
      <c r="G14" s="73">
        <f t="shared" si="0"/>
        <v>0</v>
      </c>
    </row>
    <row r="15" spans="1:7" x14ac:dyDescent="0.25">
      <c r="A15">
        <f>'[1]Klubovy sampion'!A27</f>
        <v>15</v>
      </c>
      <c r="B15" t="str">
        <f>CONCATENATE('Nej pes, fena, mladí, veterani'!E40,'Nej pes, fena, mladí, veterani'!F40)</f>
        <v/>
      </c>
      <c r="F15" s="72" t="s">
        <v>318</v>
      </c>
      <c r="G15" s="73">
        <f t="shared" si="0"/>
        <v>0</v>
      </c>
    </row>
    <row r="16" spans="1:7" x14ac:dyDescent="0.25">
      <c r="A16">
        <f>'[1]Klubovy sampion'!A28</f>
        <v>16</v>
      </c>
      <c r="B16" t="str">
        <f>CONCATENATE('Nej pes, fena, mladí, veterani'!E41,'Nej pes, fena, mladí, veterani'!F41)</f>
        <v/>
      </c>
      <c r="F16" s="72" t="s">
        <v>315</v>
      </c>
      <c r="G16" s="73">
        <f t="shared" si="0"/>
        <v>0</v>
      </c>
    </row>
    <row r="17" spans="1:7" ht="15.75" thickBot="1" x14ac:dyDescent="0.3">
      <c r="A17">
        <f>'[1]Klubovy sampion'!A29</f>
        <v>17</v>
      </c>
      <c r="B17" t="str">
        <f>CONCATENATE('Nej pes, fena, mladí, veterani'!E42,'Nej pes, fena, mladí, veterani'!F42)</f>
        <v/>
      </c>
      <c r="F17" s="74" t="s">
        <v>314</v>
      </c>
      <c r="G17" s="75">
        <f t="shared" si="0"/>
        <v>0</v>
      </c>
    </row>
    <row r="18" spans="1:7" x14ac:dyDescent="0.25">
      <c r="A18">
        <f>'[1]Klubovy sampion'!A30</f>
        <v>18</v>
      </c>
      <c r="B18" t="str">
        <f>CONCATENATE('Nej pes, fena, mladí, veterani'!E43,'Nej pes, fena, mladí, veterani'!F43)</f>
        <v/>
      </c>
    </row>
    <row r="19" spans="1:7" x14ac:dyDescent="0.25">
      <c r="A19">
        <f>'[1]Klubovy sampion'!A31</f>
        <v>19</v>
      </c>
      <c r="B19" t="str">
        <f>CONCATENATE('Nej pes, fena, mladí, veterani'!E44,'Nej pes, fena, mladí, veterani'!F44)</f>
        <v/>
      </c>
    </row>
    <row r="20" spans="1:7" x14ac:dyDescent="0.25">
      <c r="A20">
        <f>'[1]Klubovy sampion'!A32</f>
        <v>20</v>
      </c>
      <c r="B20" t="str">
        <f>CONCATENATE('Nej pes, fena, mladí, veterani'!E45,'Nej pes, fena, mladí, veterani'!F45)</f>
        <v/>
      </c>
    </row>
    <row r="21" spans="1:7" x14ac:dyDescent="0.25">
      <c r="A21">
        <f>'[1]Klubovy sampion'!A33</f>
        <v>0</v>
      </c>
      <c r="B21" t="str">
        <f>CONCATENATE('Nej pes, fena, mladí, veterani'!E46,'Nej pes, fena, mladí, veterani'!F46)</f>
        <v/>
      </c>
    </row>
    <row r="22" spans="1:7" x14ac:dyDescent="0.25">
      <c r="A22">
        <v>21</v>
      </c>
      <c r="B22" t="str">
        <f>CONCATENATE('Nej pes, fena, mladí, veterani'!E50,'Nej pes, fena, mladí, veterani'!F50)</f>
        <v/>
      </c>
    </row>
    <row r="23" spans="1:7" x14ac:dyDescent="0.25">
      <c r="A23">
        <v>22</v>
      </c>
      <c r="B23" t="str">
        <f>CONCATENATE('Nej pes, fena, mladí, veterani'!E51,'Nej pes, fena, mladí, veterani'!F51)</f>
        <v/>
      </c>
    </row>
    <row r="24" spans="1:7" x14ac:dyDescent="0.25">
      <c r="A24">
        <v>23</v>
      </c>
      <c r="B24" t="str">
        <f>CONCATENATE('Nej pes, fena, mladí, veterani'!E52,'Nej pes, fena, mladí, veterani'!F52)</f>
        <v/>
      </c>
    </row>
    <row r="25" spans="1:7" x14ac:dyDescent="0.25">
      <c r="A25">
        <v>24</v>
      </c>
      <c r="B25" t="str">
        <f>CONCATENATE('Nej pes, fena, mladí, veterani'!E53,'Nej pes, fena, mladí, veterani'!F53)</f>
        <v/>
      </c>
    </row>
    <row r="26" spans="1:7" x14ac:dyDescent="0.25">
      <c r="A26">
        <v>25</v>
      </c>
      <c r="B26" t="str">
        <f>CONCATENATE('Nej pes, fena, mladí, veterani'!E54,'Nej pes, fena, mladí, veterani'!F54)</f>
        <v/>
      </c>
    </row>
    <row r="27" spans="1:7" x14ac:dyDescent="0.25">
      <c r="A27">
        <v>26</v>
      </c>
      <c r="B27" t="str">
        <f>CONCATENATE('Nej pes, fena, mladí, veterani'!E55,'Nej pes, fena, mladí, veterani'!F55)</f>
        <v/>
      </c>
    </row>
    <row r="28" spans="1:7" x14ac:dyDescent="0.25">
      <c r="A28">
        <v>27</v>
      </c>
      <c r="B28" t="str">
        <f>CONCATENATE('Nej pes, fena, mladí, veterani'!E56,'Nej pes, fena, mladí, veterani'!F56)</f>
        <v/>
      </c>
    </row>
    <row r="29" spans="1:7" x14ac:dyDescent="0.25">
      <c r="A29">
        <v>28</v>
      </c>
      <c r="B29" t="str">
        <f>CONCATENATE('Nej pes, fena, mladí, veterani'!E57,'Nej pes, fena, mladí, veterani'!F57)</f>
        <v/>
      </c>
    </row>
    <row r="30" spans="1:7" x14ac:dyDescent="0.25">
      <c r="A30">
        <v>29</v>
      </c>
      <c r="B30" t="str">
        <f>CONCATENATE('Nej pes, fena, mladí, veterani'!E58,'Nej pes, fena, mladí, veterani'!F58)</f>
        <v/>
      </c>
    </row>
    <row r="31" spans="1:7" x14ac:dyDescent="0.25">
      <c r="A31">
        <v>30</v>
      </c>
      <c r="B31" t="str">
        <f>CONCATENATE('Nej pes, fena, mladí, veterani'!E59,'Nej pes, fena, mladí, veterani'!F59)</f>
        <v/>
      </c>
    </row>
    <row r="32" spans="1:7" x14ac:dyDescent="0.25">
      <c r="A32">
        <v>31</v>
      </c>
      <c r="B32" t="str">
        <f>CONCATENATE('Nej pes, fena, mladí, veterani'!E60,'Nej pes, fena, mladí, veterani'!F60)</f>
        <v/>
      </c>
    </row>
    <row r="33" spans="1:2" x14ac:dyDescent="0.25">
      <c r="A33">
        <v>32</v>
      </c>
      <c r="B33" t="str">
        <f>CONCATENATE('Nej pes, fena, mladí, veterani'!E61,'Nej pes, fena, mladí, veterani'!F61)</f>
        <v/>
      </c>
    </row>
    <row r="34" spans="1:2" x14ac:dyDescent="0.25">
      <c r="A34">
        <v>33</v>
      </c>
      <c r="B34" t="str">
        <f>CONCATENATE('Nej pes, fena, mladí, veterani'!E62,'Nej pes, fena, mladí, veterani'!F62)</f>
        <v/>
      </c>
    </row>
    <row r="35" spans="1:2" x14ac:dyDescent="0.25">
      <c r="A35">
        <v>34</v>
      </c>
      <c r="B35" t="str">
        <f>CONCATENATE('Nej pes, fena, mladí, veterani'!E63,'Nej pes, fena, mladí, veterani'!F63)</f>
        <v/>
      </c>
    </row>
    <row r="36" spans="1:2" x14ac:dyDescent="0.25">
      <c r="A36">
        <v>35</v>
      </c>
      <c r="B36" t="str">
        <f>CONCATENATE('Nej pes, fena, mladí, veterani'!E64,'Nej pes, fena, mladí, veterani'!F64)</f>
        <v/>
      </c>
    </row>
    <row r="37" spans="1:2" x14ac:dyDescent="0.25">
      <c r="A37">
        <v>36</v>
      </c>
      <c r="B37" t="str">
        <f>CONCATENATE('Nej pes, fena, mladí, veterani'!E65,'Nej pes, fena, mladí, veterani'!F65)</f>
        <v/>
      </c>
    </row>
    <row r="38" spans="1:2" x14ac:dyDescent="0.25">
      <c r="A38">
        <v>37</v>
      </c>
      <c r="B38" t="str">
        <f>CONCATENATE('Nej pes, fena, mladí, veterani'!E66,'Nej pes, fena, mladí, veterani'!F66)</f>
        <v/>
      </c>
    </row>
    <row r="39" spans="1:2" x14ac:dyDescent="0.25">
      <c r="A39">
        <v>38</v>
      </c>
      <c r="B39" t="str">
        <f>CONCATENATE('Nej pes, fena, mladí, veterani'!E67,'Nej pes, fena, mladí, veterani'!F67)</f>
        <v/>
      </c>
    </row>
    <row r="40" spans="1:2" x14ac:dyDescent="0.25">
      <c r="A40">
        <v>39</v>
      </c>
      <c r="B40" t="str">
        <f>CONCATENATE('Nej pes, fena, mladí, veterani'!E68,'Nej pes, fena, mladí, veterani'!F68)</f>
        <v/>
      </c>
    </row>
    <row r="41" spans="1:2" x14ac:dyDescent="0.25">
      <c r="A41">
        <v>40</v>
      </c>
      <c r="B41" t="str">
        <f>CONCATENATE('Nej pes, fena, mladí, veterani'!E69,'Nej pes, fena, mladí, veterani'!F69)</f>
        <v/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zoomScale="85" zoomScaleNormal="85" workbookViewId="0">
      <selection activeCell="D26" sqref="D26"/>
    </sheetView>
  </sheetViews>
  <sheetFormatPr defaultRowHeight="15" x14ac:dyDescent="0.25"/>
  <cols>
    <col min="1" max="1" width="12.85546875" customWidth="1"/>
    <col min="2" max="2" width="60.28515625" customWidth="1"/>
    <col min="3" max="3" width="29.42578125" bestFit="1" customWidth="1"/>
    <col min="4" max="4" width="129.140625" bestFit="1" customWidth="1"/>
    <col min="5" max="5" width="4.140625" bestFit="1" customWidth="1"/>
    <col min="8" max="8" width="60.28515625" customWidth="1"/>
    <col min="10" max="10" width="35.7109375" customWidth="1"/>
  </cols>
  <sheetData>
    <row r="1" spans="1:10" x14ac:dyDescent="0.25">
      <c r="A1" t="s">
        <v>334</v>
      </c>
      <c r="B1" t="s">
        <v>72</v>
      </c>
      <c r="C1" t="s">
        <v>347</v>
      </c>
      <c r="D1" t="str">
        <f>CONCATENATE(B1,C1)</f>
        <v>ZOP, ZZO, ZM, BH-VTSložení zkoušky</v>
      </c>
      <c r="E1">
        <v>30</v>
      </c>
      <c r="H1" t="s">
        <v>72</v>
      </c>
      <c r="J1" t="s">
        <v>347</v>
      </c>
    </row>
    <row r="2" spans="1:10" x14ac:dyDescent="0.25">
      <c r="B2" t="s">
        <v>73</v>
      </c>
      <c r="C2" t="s">
        <v>347</v>
      </c>
      <c r="D2" t="str">
        <f t="shared" ref="D2:D22" si="0">CONCATENATE(B2,C2)</f>
        <v>ZZZ, IRO-WV, IRO-FV, IRO-LV, IRO-TV, IRO-FLV, IRO-MTVSložení zkoušky</v>
      </c>
      <c r="E2">
        <v>30</v>
      </c>
      <c r="H2" t="s">
        <v>73</v>
      </c>
      <c r="J2" t="s">
        <v>348</v>
      </c>
    </row>
    <row r="3" spans="1:10" x14ac:dyDescent="0.25">
      <c r="B3" t="s">
        <v>74</v>
      </c>
      <c r="C3" t="s">
        <v>347</v>
      </c>
      <c r="D3" t="str">
        <f t="shared" si="0"/>
        <v>NW UZ, NW NZ, NW DZ, NW WZ + NW (I+E+C+V) bSložení zkoušky</v>
      </c>
      <c r="E3">
        <v>30</v>
      </c>
      <c r="H3" t="s">
        <v>74</v>
      </c>
      <c r="J3" t="s">
        <v>349</v>
      </c>
    </row>
    <row r="4" spans="1:10" x14ac:dyDescent="0.25">
      <c r="B4" t="s">
        <v>75</v>
      </c>
      <c r="C4" t="s">
        <v>347</v>
      </c>
      <c r="D4" t="str">
        <f t="shared" si="0"/>
        <v>A1Složení zkoušky</v>
      </c>
      <c r="E4">
        <v>30</v>
      </c>
      <c r="H4" t="s">
        <v>75</v>
      </c>
      <c r="J4" t="s">
        <v>350</v>
      </c>
    </row>
    <row r="5" spans="1:10" x14ac:dyDescent="0.25">
      <c r="B5" t="s">
        <v>76</v>
      </c>
      <c r="C5" t="s">
        <v>347</v>
      </c>
      <c r="D5" t="str">
        <f t="shared" si="0"/>
        <v>MD1, HtM1, F1, DwD1Složení zkoušky</v>
      </c>
      <c r="E5">
        <v>30</v>
      </c>
      <c r="H5" t="s">
        <v>76</v>
      </c>
      <c r="J5" t="s">
        <v>355</v>
      </c>
    </row>
    <row r="6" spans="1:10" x14ac:dyDescent="0.25">
      <c r="B6" t="s">
        <v>335</v>
      </c>
      <c r="C6" t="s">
        <v>347</v>
      </c>
      <c r="D6" t="str">
        <f t="shared" si="0"/>
        <v>OBZ, RO-Z, RO-VSložení zkoušky</v>
      </c>
      <c r="E6">
        <v>30</v>
      </c>
      <c r="H6" t="s">
        <v>335</v>
      </c>
      <c r="J6" t="s">
        <v>356</v>
      </c>
    </row>
    <row r="7" spans="1:10" x14ac:dyDescent="0.25">
      <c r="A7" t="s">
        <v>336</v>
      </c>
      <c r="B7" t="s">
        <v>77</v>
      </c>
      <c r="C7" t="s">
        <v>347</v>
      </c>
      <c r="D7" t="str">
        <f t="shared" si="0"/>
        <v>ZPU-1, ZZO1, ZPS1, IBGH-1, IGP-V, StPr.1, GPr.1, UPr.1, FPr.1, IGP-ZTP, IGP-FH, IFH-V, IFH-1Složení zkoušky</v>
      </c>
      <c r="E7">
        <v>60</v>
      </c>
      <c r="H7" t="s">
        <v>77</v>
      </c>
      <c r="J7" t="s">
        <v>357</v>
      </c>
    </row>
    <row r="8" spans="1:10" x14ac:dyDescent="0.25">
      <c r="B8" t="s">
        <v>78</v>
      </c>
      <c r="C8" t="s">
        <v>347</v>
      </c>
      <c r="D8" t="str">
        <f t="shared" si="0"/>
        <v>ZZP1, ZTV1, ZZS1, ZLP1, ZVP1, IRO-WA, IRO-FA, IRO-LA, IRO-TA, IRO-FLA, IRO-MTASložení zkoušky</v>
      </c>
      <c r="E8">
        <v>60</v>
      </c>
      <c r="H8" t="s">
        <v>78</v>
      </c>
      <c r="J8" t="s">
        <v>358</v>
      </c>
    </row>
    <row r="9" spans="1:10" x14ac:dyDescent="0.25">
      <c r="B9" t="s">
        <v>79</v>
      </c>
      <c r="C9" t="s">
        <v>347</v>
      </c>
      <c r="D9" t="str">
        <f t="shared" si="0"/>
        <v>NW U1, NW N1, NW D1, NW W1 + NW (I+E+C+V) 1Složení zkoušky</v>
      </c>
      <c r="E9">
        <v>60</v>
      </c>
      <c r="H9" t="s">
        <v>79</v>
      </c>
      <c r="J9" t="s">
        <v>359</v>
      </c>
    </row>
    <row r="10" spans="1:10" x14ac:dyDescent="0.25">
      <c r="B10" t="s">
        <v>80</v>
      </c>
      <c r="C10" t="s">
        <v>347</v>
      </c>
      <c r="D10" t="str">
        <f t="shared" si="0"/>
        <v>A2Složení zkoušky</v>
      </c>
      <c r="E10">
        <v>60</v>
      </c>
      <c r="H10" t="s">
        <v>80</v>
      </c>
      <c r="J10" t="s">
        <v>328</v>
      </c>
    </row>
    <row r="11" spans="1:10" x14ac:dyDescent="0.25">
      <c r="B11" t="s">
        <v>81</v>
      </c>
      <c r="C11" t="s">
        <v>347</v>
      </c>
      <c r="D11" t="str">
        <f t="shared" si="0"/>
        <v>MD2, HtM2, F2, DwD2Složení zkoušky</v>
      </c>
      <c r="E11">
        <v>60</v>
      </c>
      <c r="H11" t="s">
        <v>81</v>
      </c>
      <c r="J11" t="s">
        <v>327</v>
      </c>
    </row>
    <row r="12" spans="1:10" x14ac:dyDescent="0.25">
      <c r="B12" t="s">
        <v>337</v>
      </c>
      <c r="C12" t="s">
        <v>347</v>
      </c>
      <c r="D12" t="str">
        <f t="shared" si="0"/>
        <v>OB1, RO-1Složení zkoušky</v>
      </c>
      <c r="E12">
        <v>60</v>
      </c>
      <c r="H12" t="s">
        <v>337</v>
      </c>
      <c r="J12" t="s">
        <v>329</v>
      </c>
    </row>
    <row r="13" spans="1:10" x14ac:dyDescent="0.25">
      <c r="A13" t="s">
        <v>338</v>
      </c>
      <c r="B13" t="s">
        <v>82</v>
      </c>
      <c r="C13" t="s">
        <v>347</v>
      </c>
      <c r="D13" t="str">
        <f t="shared" si="0"/>
        <v>ZPU-2, ZPU-S, ZPS2, ZPO2, ZZO2, IBGH-2, FPr.2, UPr.2, GPr.2, SPr.2, StPr.2Složení zkoušky</v>
      </c>
      <c r="E13">
        <v>90</v>
      </c>
      <c r="H13" t="s">
        <v>82</v>
      </c>
      <c r="J13" t="s">
        <v>330</v>
      </c>
    </row>
    <row r="14" spans="1:10" x14ac:dyDescent="0.25">
      <c r="B14" t="s">
        <v>83</v>
      </c>
      <c r="C14" t="s">
        <v>347</v>
      </c>
      <c r="D14" t="str">
        <f t="shared" si="0"/>
        <v>ZZP2, ZTV2, ZZS2, ZLP2, ZVP2, IRO-WB, IRO-FB, IRO-LB, IRO-TB, IRO-FLB, IRO-MTB, ZZP(C), ZTV(C), ZLP(C), ZVP(C)Složení zkoušky</v>
      </c>
      <c r="E14">
        <v>90</v>
      </c>
      <c r="H14" t="s">
        <v>83</v>
      </c>
      <c r="J14" t="s">
        <v>331</v>
      </c>
    </row>
    <row r="15" spans="1:10" x14ac:dyDescent="0.25">
      <c r="B15" t="s">
        <v>339</v>
      </c>
      <c r="C15" t="s">
        <v>347</v>
      </c>
      <c r="D15" t="str">
        <f t="shared" si="0"/>
        <v>NW U2, NW N2, NW D2, NW W2 + NW (I+E+C+V) 2Složení zkoušky</v>
      </c>
      <c r="E15">
        <v>90</v>
      </c>
      <c r="H15" t="s">
        <v>339</v>
      </c>
    </row>
    <row r="16" spans="1:10" x14ac:dyDescent="0.25">
      <c r="B16" t="s">
        <v>84</v>
      </c>
      <c r="C16" t="s">
        <v>347</v>
      </c>
      <c r="D16" t="str">
        <f t="shared" si="0"/>
        <v>MD3, HtM3, F3, DwD3Složení zkoušky</v>
      </c>
      <c r="E16">
        <v>90</v>
      </c>
      <c r="H16" t="s">
        <v>84</v>
      </c>
    </row>
    <row r="17" spans="1:8" x14ac:dyDescent="0.25">
      <c r="B17" t="s">
        <v>340</v>
      </c>
      <c r="C17" t="s">
        <v>347</v>
      </c>
      <c r="D17" t="str">
        <f t="shared" si="0"/>
        <v>OB2, RO-2Složení zkoušky</v>
      </c>
      <c r="E17">
        <v>90</v>
      </c>
      <c r="H17" t="s">
        <v>340</v>
      </c>
    </row>
    <row r="18" spans="1:8" x14ac:dyDescent="0.25">
      <c r="A18" t="s">
        <v>341</v>
      </c>
      <c r="B18" t="s">
        <v>342</v>
      </c>
      <c r="C18" t="s">
        <v>347</v>
      </c>
      <c r="D18" t="str">
        <f t="shared" si="0"/>
        <v>ZZO3, IBGH-3, IFH-2, FPr.3, Upr.3, GPr.3, SPr.3, StPr.3Složení zkoušky</v>
      </c>
      <c r="E18">
        <v>120</v>
      </c>
      <c r="H18" t="s">
        <v>342</v>
      </c>
    </row>
    <row r="19" spans="1:8" x14ac:dyDescent="0.25">
      <c r="B19" t="s">
        <v>343</v>
      </c>
      <c r="C19" t="s">
        <v>347</v>
      </c>
      <c r="D19" t="str">
        <f t="shared" si="0"/>
        <v>ZZP3, ZTV3, ZZS3, ZLP3, ZVP3, ZPJSložení zkoušky</v>
      </c>
      <c r="E19">
        <v>120</v>
      </c>
      <c r="H19" t="s">
        <v>343</v>
      </c>
    </row>
    <row r="20" spans="1:8" x14ac:dyDescent="0.25">
      <c r="B20" t="s">
        <v>344</v>
      </c>
      <c r="C20" t="s">
        <v>347</v>
      </c>
      <c r="D20" t="str">
        <f t="shared" si="0"/>
        <v>NW U3, NW N3, NW D3, NW W3 + NW (I+E+C+V) 3 + NW (I+E+C+V) 4Složení zkoušky</v>
      </c>
      <c r="E20">
        <v>120</v>
      </c>
      <c r="H20" t="s">
        <v>344</v>
      </c>
    </row>
    <row r="21" spans="1:8" x14ac:dyDescent="0.25">
      <c r="B21" t="s">
        <v>345</v>
      </c>
      <c r="C21" t="s">
        <v>347</v>
      </c>
      <c r="D21" t="str">
        <f t="shared" si="0"/>
        <v>OB3, RO-3, FCI-ROBSložení zkoušky</v>
      </c>
      <c r="E21">
        <v>120</v>
      </c>
      <c r="H21" t="s">
        <v>345</v>
      </c>
    </row>
    <row r="22" spans="1:8" x14ac:dyDescent="0.25">
      <c r="B22" t="s">
        <v>346</v>
      </c>
      <c r="C22" t="s">
        <v>347</v>
      </c>
      <c r="D22" t="str">
        <f t="shared" si="0"/>
        <v>A3Složení zkoušky</v>
      </c>
      <c r="E22">
        <v>120</v>
      </c>
      <c r="H22" t="s">
        <v>346</v>
      </c>
    </row>
    <row r="23" spans="1:8" x14ac:dyDescent="0.25">
      <c r="A23" t="s">
        <v>334</v>
      </c>
      <c r="B23" t="s">
        <v>72</v>
      </c>
      <c r="C23" t="s">
        <v>348</v>
      </c>
      <c r="D23" t="str">
        <f>CONCATENATE(B23,C23)</f>
        <v>ZOP, ZZO, ZM, BH-VTVýborně/I. A II. Cena/1. místo</v>
      </c>
      <c r="E23">
        <v>10</v>
      </c>
      <c r="H23" t="s">
        <v>351</v>
      </c>
    </row>
    <row r="24" spans="1:8" x14ac:dyDescent="0.25">
      <c r="B24" t="s">
        <v>73</v>
      </c>
      <c r="C24" t="s">
        <v>348</v>
      </c>
      <c r="D24" t="str">
        <f t="shared" ref="D24:D87" si="1">CONCATENATE(B24,C24)</f>
        <v>ZZZ, IRO-WV, IRO-FV, IRO-LV, IRO-TV, IRO-FLV, IRO-MTVVýborně/I. A II. Cena/1. místo</v>
      </c>
      <c r="E24">
        <v>10</v>
      </c>
      <c r="H24" t="s">
        <v>352</v>
      </c>
    </row>
    <row r="25" spans="1:8" x14ac:dyDescent="0.25">
      <c r="B25" t="s">
        <v>74</v>
      </c>
      <c r="C25" t="s">
        <v>348</v>
      </c>
      <c r="D25" t="str">
        <f t="shared" si="1"/>
        <v>NW UZ, NW NZ, NW DZ, NW WZ + NW (I+E+C+V) bVýborně/I. A II. Cena/1. místo</v>
      </c>
      <c r="E25">
        <v>10</v>
      </c>
      <c r="H25" t="s">
        <v>353</v>
      </c>
    </row>
    <row r="26" spans="1:8" x14ac:dyDescent="0.25">
      <c r="B26" t="s">
        <v>75</v>
      </c>
      <c r="C26" t="s">
        <v>348</v>
      </c>
      <c r="D26" t="str">
        <f t="shared" si="1"/>
        <v>A1Výborně/I. A II. Cena/1. místo</v>
      </c>
      <c r="E26">
        <v>10</v>
      </c>
      <c r="H26" t="s">
        <v>354</v>
      </c>
    </row>
    <row r="27" spans="1:8" x14ac:dyDescent="0.25">
      <c r="B27" t="s">
        <v>76</v>
      </c>
      <c r="C27" t="s">
        <v>348</v>
      </c>
      <c r="D27" t="str">
        <f t="shared" si="1"/>
        <v>MD1, HtM1, F1, DwD1Výborně/I. A II. Cena/1. místo</v>
      </c>
      <c r="E27">
        <v>10</v>
      </c>
      <c r="H27" t="s">
        <v>85</v>
      </c>
    </row>
    <row r="28" spans="1:8" x14ac:dyDescent="0.25">
      <c r="B28" t="s">
        <v>335</v>
      </c>
      <c r="C28" t="s">
        <v>348</v>
      </c>
      <c r="D28" t="str">
        <f t="shared" si="1"/>
        <v>OBZ, RO-Z, RO-VVýborně/I. A II. Cena/1. místo</v>
      </c>
      <c r="E28">
        <v>10</v>
      </c>
      <c r="H28" t="s">
        <v>86</v>
      </c>
    </row>
    <row r="29" spans="1:8" x14ac:dyDescent="0.25">
      <c r="A29" t="s">
        <v>336</v>
      </c>
      <c r="B29" t="s">
        <v>77</v>
      </c>
      <c r="C29" t="s">
        <v>348</v>
      </c>
      <c r="D29" t="str">
        <f t="shared" si="1"/>
        <v>ZPU-1, ZZO1, ZPS1, IBGH-1, IGP-V, StPr.1, GPr.1, UPr.1, FPr.1, IGP-ZTP, IGP-FH, IFH-V, IFH-1Výborně/I. A II. Cena/1. místo</v>
      </c>
      <c r="E29">
        <v>15</v>
      </c>
      <c r="H29" t="s">
        <v>87</v>
      </c>
    </row>
    <row r="30" spans="1:8" x14ac:dyDescent="0.25">
      <c r="B30" t="s">
        <v>78</v>
      </c>
      <c r="C30" t="s">
        <v>348</v>
      </c>
      <c r="D30" t="str">
        <f t="shared" si="1"/>
        <v>ZZP1, ZTV1, ZZS1, ZLP1, ZVP1, IRO-WA, IRO-FA, IRO-LA, IRO-TA, IRO-FLA, IRO-MTAVýborně/I. A II. Cena/1. místo</v>
      </c>
      <c r="E30">
        <v>15</v>
      </c>
      <c r="H30" t="s">
        <v>88</v>
      </c>
    </row>
    <row r="31" spans="1:8" x14ac:dyDescent="0.25">
      <c r="B31" t="s">
        <v>79</v>
      </c>
      <c r="C31" t="s">
        <v>348</v>
      </c>
      <c r="D31" t="str">
        <f t="shared" si="1"/>
        <v>NW U1, NW N1, NW D1, NW W1 + NW (I+E+C+V) 1Výborně/I. A II. Cena/1. místo</v>
      </c>
      <c r="E31">
        <v>15</v>
      </c>
      <c r="H31" t="s">
        <v>89</v>
      </c>
    </row>
    <row r="32" spans="1:8" x14ac:dyDescent="0.25">
      <c r="B32" t="s">
        <v>80</v>
      </c>
      <c r="C32" t="s">
        <v>348</v>
      </c>
      <c r="D32" t="str">
        <f t="shared" si="1"/>
        <v>A2Výborně/I. A II. Cena/1. místo</v>
      </c>
      <c r="E32">
        <v>15</v>
      </c>
      <c r="H32" t="s">
        <v>325</v>
      </c>
    </row>
    <row r="33" spans="1:8" x14ac:dyDescent="0.25">
      <c r="B33" t="s">
        <v>81</v>
      </c>
      <c r="C33" t="s">
        <v>348</v>
      </c>
      <c r="D33" t="str">
        <f t="shared" si="1"/>
        <v>MD2, HtM2, F2, DwD2Výborně/I. A II. Cena/1. místo</v>
      </c>
      <c r="E33">
        <v>15</v>
      </c>
      <c r="H33" t="s">
        <v>326</v>
      </c>
    </row>
    <row r="34" spans="1:8" x14ac:dyDescent="0.25">
      <c r="B34" t="s">
        <v>337</v>
      </c>
      <c r="C34" t="s">
        <v>348</v>
      </c>
      <c r="D34" t="str">
        <f t="shared" si="1"/>
        <v>OB1, RO-1Výborně/I. A II. Cena/1. místo</v>
      </c>
      <c r="E34">
        <v>15</v>
      </c>
      <c r="H34" t="s">
        <v>360</v>
      </c>
    </row>
    <row r="35" spans="1:8" x14ac:dyDescent="0.25">
      <c r="A35" t="s">
        <v>338</v>
      </c>
      <c r="B35" t="s">
        <v>82</v>
      </c>
      <c r="C35" t="s">
        <v>348</v>
      </c>
      <c r="D35" t="str">
        <f t="shared" si="1"/>
        <v>ZPU-2, ZPU-S, ZPS2, ZPO2, ZZO2, IBGH-2, FPr.2, UPr.2, GPr.2, SPr.2, StPr.2Výborně/I. A II. Cena/1. místo</v>
      </c>
      <c r="E35">
        <v>20</v>
      </c>
    </row>
    <row r="36" spans="1:8" x14ac:dyDescent="0.25">
      <c r="B36" t="s">
        <v>83</v>
      </c>
      <c r="C36" t="s">
        <v>348</v>
      </c>
      <c r="D36" t="str">
        <f t="shared" si="1"/>
        <v>ZZP2, ZTV2, ZZS2, ZLP2, ZVP2, IRO-WB, IRO-FB, IRO-LB, IRO-TB, IRO-FLB, IRO-MTB, ZZP(C), ZTV(C), ZLP(C), ZVP(C)Výborně/I. A II. Cena/1. místo</v>
      </c>
      <c r="E36">
        <v>20</v>
      </c>
    </row>
    <row r="37" spans="1:8" x14ac:dyDescent="0.25">
      <c r="B37" t="s">
        <v>339</v>
      </c>
      <c r="C37" t="s">
        <v>348</v>
      </c>
      <c r="D37" t="str">
        <f t="shared" si="1"/>
        <v>NW U2, NW N2, NW D2, NW W2 + NW (I+E+C+V) 2Výborně/I. A II. Cena/1. místo</v>
      </c>
      <c r="E37">
        <v>20</v>
      </c>
    </row>
    <row r="38" spans="1:8" x14ac:dyDescent="0.25">
      <c r="B38" t="s">
        <v>84</v>
      </c>
      <c r="C38" t="s">
        <v>348</v>
      </c>
      <c r="D38" t="str">
        <f t="shared" si="1"/>
        <v>MD3, HtM3, F3, DwD3Výborně/I. A II. Cena/1. místo</v>
      </c>
      <c r="E38">
        <v>20</v>
      </c>
    </row>
    <row r="39" spans="1:8" x14ac:dyDescent="0.25">
      <c r="B39" t="s">
        <v>340</v>
      </c>
      <c r="C39" t="s">
        <v>348</v>
      </c>
      <c r="D39" t="str">
        <f t="shared" si="1"/>
        <v>OB2, RO-2Výborně/I. A II. Cena/1. místo</v>
      </c>
      <c r="E39">
        <v>20</v>
      </c>
    </row>
    <row r="40" spans="1:8" x14ac:dyDescent="0.25">
      <c r="A40" t="s">
        <v>341</v>
      </c>
      <c r="B40" t="s">
        <v>342</v>
      </c>
      <c r="C40" t="s">
        <v>348</v>
      </c>
      <c r="D40" t="str">
        <f t="shared" si="1"/>
        <v>ZZO3, IBGH-3, IFH-2, FPr.3, Upr.3, GPr.3, SPr.3, StPr.3Výborně/I. A II. Cena/1. místo</v>
      </c>
      <c r="E40">
        <v>25</v>
      </c>
    </row>
    <row r="41" spans="1:8" x14ac:dyDescent="0.25">
      <c r="B41" t="s">
        <v>343</v>
      </c>
      <c r="C41" t="s">
        <v>348</v>
      </c>
      <c r="D41" t="str">
        <f t="shared" si="1"/>
        <v>ZZP3, ZTV3, ZZS3, ZLP3, ZVP3, ZPJVýborně/I. A II. Cena/1. místo</v>
      </c>
      <c r="E41">
        <v>25</v>
      </c>
    </row>
    <row r="42" spans="1:8" x14ac:dyDescent="0.25">
      <c r="B42" t="s">
        <v>344</v>
      </c>
      <c r="C42" t="s">
        <v>348</v>
      </c>
      <c r="D42" t="str">
        <f t="shared" si="1"/>
        <v>NW U3, NW N3, NW D3, NW W3 + NW (I+E+C+V) 3 + NW (I+E+C+V) 4Výborně/I. A II. Cena/1. místo</v>
      </c>
      <c r="E42">
        <v>25</v>
      </c>
    </row>
    <row r="43" spans="1:8" x14ac:dyDescent="0.25">
      <c r="B43" t="s">
        <v>345</v>
      </c>
      <c r="C43" t="s">
        <v>348</v>
      </c>
      <c r="D43" t="str">
        <f t="shared" si="1"/>
        <v>OB3, RO-3, FCI-ROBVýborně/I. A II. Cena/1. místo</v>
      </c>
      <c r="E43">
        <v>25</v>
      </c>
    </row>
    <row r="44" spans="1:8" x14ac:dyDescent="0.25">
      <c r="B44" t="s">
        <v>346</v>
      </c>
      <c r="C44" t="s">
        <v>348</v>
      </c>
      <c r="D44" t="str">
        <f t="shared" si="1"/>
        <v>A3Výborně/I. A II. Cena/1. místo</v>
      </c>
      <c r="E44">
        <v>25</v>
      </c>
    </row>
    <row r="45" spans="1:8" x14ac:dyDescent="0.25">
      <c r="A45" t="s">
        <v>334</v>
      </c>
      <c r="B45" t="s">
        <v>72</v>
      </c>
      <c r="C45" t="s">
        <v>349</v>
      </c>
      <c r="D45" t="str">
        <f t="shared" si="1"/>
        <v>ZOP, ZZO, ZM, BH-VTVelmi dobře/III. Cena/2. místo</v>
      </c>
      <c r="E45">
        <v>5</v>
      </c>
    </row>
    <row r="46" spans="1:8" x14ac:dyDescent="0.25">
      <c r="B46" t="s">
        <v>73</v>
      </c>
      <c r="C46" t="s">
        <v>349</v>
      </c>
      <c r="D46" t="str">
        <f t="shared" si="1"/>
        <v>ZZZ, IRO-WV, IRO-FV, IRO-LV, IRO-TV, IRO-FLV, IRO-MTVVelmi dobře/III. Cena/2. místo</v>
      </c>
      <c r="E46">
        <v>5</v>
      </c>
    </row>
    <row r="47" spans="1:8" x14ac:dyDescent="0.25">
      <c r="B47" t="s">
        <v>74</v>
      </c>
      <c r="C47" t="s">
        <v>349</v>
      </c>
      <c r="D47" t="str">
        <f t="shared" si="1"/>
        <v>NW UZ, NW NZ, NW DZ, NW WZ + NW (I+E+C+V) bVelmi dobře/III. Cena/2. místo</v>
      </c>
      <c r="E47">
        <v>5</v>
      </c>
    </row>
    <row r="48" spans="1:8" x14ac:dyDescent="0.25">
      <c r="B48" t="s">
        <v>75</v>
      </c>
      <c r="C48" t="s">
        <v>349</v>
      </c>
      <c r="D48" t="str">
        <f t="shared" si="1"/>
        <v>A1Velmi dobře/III. Cena/2. místo</v>
      </c>
      <c r="E48">
        <v>5</v>
      </c>
    </row>
    <row r="49" spans="1:5" x14ac:dyDescent="0.25">
      <c r="B49" t="s">
        <v>76</v>
      </c>
      <c r="C49" t="s">
        <v>349</v>
      </c>
      <c r="D49" t="str">
        <f t="shared" si="1"/>
        <v>MD1, HtM1, F1, DwD1Velmi dobře/III. Cena/2. místo</v>
      </c>
      <c r="E49">
        <v>5</v>
      </c>
    </row>
    <row r="50" spans="1:5" x14ac:dyDescent="0.25">
      <c r="B50" t="s">
        <v>335</v>
      </c>
      <c r="C50" t="s">
        <v>349</v>
      </c>
      <c r="D50" t="str">
        <f t="shared" si="1"/>
        <v>OBZ, RO-Z, RO-VVelmi dobře/III. Cena/2. místo</v>
      </c>
      <c r="E50">
        <v>5</v>
      </c>
    </row>
    <row r="51" spans="1:5" x14ac:dyDescent="0.25">
      <c r="A51" t="s">
        <v>336</v>
      </c>
      <c r="B51" t="s">
        <v>77</v>
      </c>
      <c r="C51" t="s">
        <v>349</v>
      </c>
      <c r="D51" t="str">
        <f t="shared" si="1"/>
        <v>ZPU-1, ZZO1, ZPS1, IBGH-1, IGP-V, StPr.1, GPr.1, UPr.1, FPr.1, IGP-ZTP, IGP-FH, IFH-V, IFH-1Velmi dobře/III. Cena/2. místo</v>
      </c>
      <c r="E51">
        <v>10</v>
      </c>
    </row>
    <row r="52" spans="1:5" x14ac:dyDescent="0.25">
      <c r="B52" t="s">
        <v>78</v>
      </c>
      <c r="C52" t="s">
        <v>349</v>
      </c>
      <c r="D52" t="str">
        <f t="shared" si="1"/>
        <v>ZZP1, ZTV1, ZZS1, ZLP1, ZVP1, IRO-WA, IRO-FA, IRO-LA, IRO-TA, IRO-FLA, IRO-MTAVelmi dobře/III. Cena/2. místo</v>
      </c>
      <c r="E52">
        <v>10</v>
      </c>
    </row>
    <row r="53" spans="1:5" x14ac:dyDescent="0.25">
      <c r="B53" t="s">
        <v>79</v>
      </c>
      <c r="C53" t="s">
        <v>349</v>
      </c>
      <c r="D53" t="str">
        <f t="shared" si="1"/>
        <v>NW U1, NW N1, NW D1, NW W1 + NW (I+E+C+V) 1Velmi dobře/III. Cena/2. místo</v>
      </c>
      <c r="E53">
        <v>10</v>
      </c>
    </row>
    <row r="54" spans="1:5" x14ac:dyDescent="0.25">
      <c r="B54" t="s">
        <v>80</v>
      </c>
      <c r="C54" t="s">
        <v>349</v>
      </c>
      <c r="D54" t="str">
        <f t="shared" si="1"/>
        <v>A2Velmi dobře/III. Cena/2. místo</v>
      </c>
      <c r="E54">
        <v>10</v>
      </c>
    </row>
    <row r="55" spans="1:5" x14ac:dyDescent="0.25">
      <c r="B55" t="s">
        <v>81</v>
      </c>
      <c r="C55" t="s">
        <v>349</v>
      </c>
      <c r="D55" t="str">
        <f t="shared" si="1"/>
        <v>MD2, HtM2, F2, DwD2Velmi dobře/III. Cena/2. místo</v>
      </c>
      <c r="E55">
        <v>10</v>
      </c>
    </row>
    <row r="56" spans="1:5" x14ac:dyDescent="0.25">
      <c r="B56" t="s">
        <v>337</v>
      </c>
      <c r="C56" t="s">
        <v>349</v>
      </c>
      <c r="D56" t="str">
        <f t="shared" si="1"/>
        <v>OB1, RO-1Velmi dobře/III. Cena/2. místo</v>
      </c>
      <c r="E56">
        <v>10</v>
      </c>
    </row>
    <row r="57" spans="1:5" x14ac:dyDescent="0.25">
      <c r="A57" t="s">
        <v>338</v>
      </c>
      <c r="B57" t="s">
        <v>82</v>
      </c>
      <c r="C57" t="s">
        <v>349</v>
      </c>
      <c r="D57" t="str">
        <f t="shared" si="1"/>
        <v>ZPU-2, ZPU-S, ZPS2, ZPO2, ZZO2, IBGH-2, FPr.2, UPr.2, GPr.2, SPr.2, StPr.2Velmi dobře/III. Cena/2. místo</v>
      </c>
      <c r="E57">
        <v>15</v>
      </c>
    </row>
    <row r="58" spans="1:5" x14ac:dyDescent="0.25">
      <c r="B58" t="s">
        <v>83</v>
      </c>
      <c r="C58" t="s">
        <v>349</v>
      </c>
      <c r="D58" t="str">
        <f t="shared" si="1"/>
        <v>ZZP2, ZTV2, ZZS2, ZLP2, ZVP2, IRO-WB, IRO-FB, IRO-LB, IRO-TB, IRO-FLB, IRO-MTB, ZZP(C), ZTV(C), ZLP(C), ZVP(C)Velmi dobře/III. Cena/2. místo</v>
      </c>
      <c r="E58">
        <v>15</v>
      </c>
    </row>
    <row r="59" spans="1:5" x14ac:dyDescent="0.25">
      <c r="B59" t="s">
        <v>339</v>
      </c>
      <c r="C59" t="s">
        <v>349</v>
      </c>
      <c r="D59" t="str">
        <f t="shared" si="1"/>
        <v>NW U2, NW N2, NW D2, NW W2 + NW (I+E+C+V) 2Velmi dobře/III. Cena/2. místo</v>
      </c>
      <c r="E59">
        <v>15</v>
      </c>
    </row>
    <row r="60" spans="1:5" x14ac:dyDescent="0.25">
      <c r="B60" t="s">
        <v>84</v>
      </c>
      <c r="C60" t="s">
        <v>349</v>
      </c>
      <c r="D60" t="str">
        <f t="shared" si="1"/>
        <v>MD3, HtM3, F3, DwD3Velmi dobře/III. Cena/2. místo</v>
      </c>
      <c r="E60">
        <v>15</v>
      </c>
    </row>
    <row r="61" spans="1:5" x14ac:dyDescent="0.25">
      <c r="B61" t="s">
        <v>340</v>
      </c>
      <c r="C61" t="s">
        <v>349</v>
      </c>
      <c r="D61" t="str">
        <f t="shared" si="1"/>
        <v>OB2, RO-2Velmi dobře/III. Cena/2. místo</v>
      </c>
      <c r="E61">
        <v>15</v>
      </c>
    </row>
    <row r="62" spans="1:5" x14ac:dyDescent="0.25">
      <c r="A62" t="s">
        <v>341</v>
      </c>
      <c r="B62" t="s">
        <v>342</v>
      </c>
      <c r="C62" t="s">
        <v>349</v>
      </c>
      <c r="D62" t="str">
        <f t="shared" si="1"/>
        <v>ZZO3, IBGH-3, IFH-2, FPr.3, Upr.3, GPr.3, SPr.3, StPr.3Velmi dobře/III. Cena/2. místo</v>
      </c>
      <c r="E62">
        <v>20</v>
      </c>
    </row>
    <row r="63" spans="1:5" x14ac:dyDescent="0.25">
      <c r="B63" t="s">
        <v>343</v>
      </c>
      <c r="C63" t="s">
        <v>349</v>
      </c>
      <c r="D63" t="str">
        <f t="shared" si="1"/>
        <v>ZZP3, ZTV3, ZZS3, ZLP3, ZVP3, ZPJVelmi dobře/III. Cena/2. místo</v>
      </c>
      <c r="E63">
        <v>20</v>
      </c>
    </row>
    <row r="64" spans="1:5" x14ac:dyDescent="0.25">
      <c r="B64" t="s">
        <v>344</v>
      </c>
      <c r="C64" t="s">
        <v>349</v>
      </c>
      <c r="D64" t="str">
        <f t="shared" si="1"/>
        <v>NW U3, NW N3, NW D3, NW W3 + NW (I+E+C+V) 3 + NW (I+E+C+V) 4Velmi dobře/III. Cena/2. místo</v>
      </c>
      <c r="E64">
        <v>20</v>
      </c>
    </row>
    <row r="65" spans="1:5" x14ac:dyDescent="0.25">
      <c r="B65" t="s">
        <v>345</v>
      </c>
      <c r="C65" t="s">
        <v>349</v>
      </c>
      <c r="D65" t="str">
        <f t="shared" si="1"/>
        <v>OB3, RO-3, FCI-ROBVelmi dobře/III. Cena/2. místo</v>
      </c>
      <c r="E65">
        <v>20</v>
      </c>
    </row>
    <row r="66" spans="1:5" x14ac:dyDescent="0.25">
      <c r="B66" t="s">
        <v>346</v>
      </c>
      <c r="C66" t="s">
        <v>349</v>
      </c>
      <c r="D66" t="str">
        <f t="shared" si="1"/>
        <v>A3Velmi dobře/III. Cena/2. místo</v>
      </c>
      <c r="E66">
        <v>20</v>
      </c>
    </row>
    <row r="67" spans="1:5" x14ac:dyDescent="0.25">
      <c r="A67" t="s">
        <v>334</v>
      </c>
      <c r="B67" t="s">
        <v>72</v>
      </c>
      <c r="C67" t="s">
        <v>350</v>
      </c>
      <c r="D67" t="str">
        <f t="shared" si="1"/>
        <v>ZOP, ZZO, ZM, BH-VTDobře/3. místo</v>
      </c>
      <c r="E67">
        <v>3</v>
      </c>
    </row>
    <row r="68" spans="1:5" x14ac:dyDescent="0.25">
      <c r="B68" t="s">
        <v>73</v>
      </c>
      <c r="C68" t="s">
        <v>350</v>
      </c>
      <c r="D68" t="str">
        <f t="shared" si="1"/>
        <v>ZZZ, IRO-WV, IRO-FV, IRO-LV, IRO-TV, IRO-FLV, IRO-MTVDobře/3. místo</v>
      </c>
      <c r="E68">
        <v>3</v>
      </c>
    </row>
    <row r="69" spans="1:5" x14ac:dyDescent="0.25">
      <c r="B69" t="s">
        <v>74</v>
      </c>
      <c r="C69" t="s">
        <v>350</v>
      </c>
      <c r="D69" t="str">
        <f t="shared" si="1"/>
        <v>NW UZ, NW NZ, NW DZ, NW WZ + NW (I+E+C+V) bDobře/3. místo</v>
      </c>
      <c r="E69">
        <v>3</v>
      </c>
    </row>
    <row r="70" spans="1:5" x14ac:dyDescent="0.25">
      <c r="B70" t="s">
        <v>75</v>
      </c>
      <c r="C70" t="s">
        <v>350</v>
      </c>
      <c r="D70" t="str">
        <f t="shared" si="1"/>
        <v>A1Dobře/3. místo</v>
      </c>
      <c r="E70">
        <v>3</v>
      </c>
    </row>
    <row r="71" spans="1:5" x14ac:dyDescent="0.25">
      <c r="B71" t="s">
        <v>76</v>
      </c>
      <c r="C71" t="s">
        <v>350</v>
      </c>
      <c r="D71" t="str">
        <f t="shared" si="1"/>
        <v>MD1, HtM1, F1, DwD1Dobře/3. místo</v>
      </c>
      <c r="E71">
        <v>3</v>
      </c>
    </row>
    <row r="72" spans="1:5" x14ac:dyDescent="0.25">
      <c r="B72" t="s">
        <v>335</v>
      </c>
      <c r="C72" t="s">
        <v>350</v>
      </c>
      <c r="D72" t="str">
        <f t="shared" si="1"/>
        <v>OBZ, RO-Z, RO-VDobře/3. místo</v>
      </c>
      <c r="E72">
        <v>3</v>
      </c>
    </row>
    <row r="73" spans="1:5" x14ac:dyDescent="0.25">
      <c r="A73" t="s">
        <v>336</v>
      </c>
      <c r="B73" t="s">
        <v>77</v>
      </c>
      <c r="C73" t="s">
        <v>350</v>
      </c>
      <c r="D73" t="str">
        <f t="shared" si="1"/>
        <v>ZPU-1, ZZO1, ZPS1, IBGH-1, IGP-V, StPr.1, GPr.1, UPr.1, FPr.1, IGP-ZTP, IGP-FH, IFH-V, IFH-1Dobře/3. místo</v>
      </c>
      <c r="E73">
        <v>5</v>
      </c>
    </row>
    <row r="74" spans="1:5" x14ac:dyDescent="0.25">
      <c r="B74" t="s">
        <v>78</v>
      </c>
      <c r="C74" t="s">
        <v>350</v>
      </c>
      <c r="D74" t="str">
        <f t="shared" si="1"/>
        <v>ZZP1, ZTV1, ZZS1, ZLP1, ZVP1, IRO-WA, IRO-FA, IRO-LA, IRO-TA, IRO-FLA, IRO-MTADobře/3. místo</v>
      </c>
      <c r="E74">
        <v>5</v>
      </c>
    </row>
    <row r="75" spans="1:5" x14ac:dyDescent="0.25">
      <c r="B75" t="s">
        <v>79</v>
      </c>
      <c r="C75" t="s">
        <v>350</v>
      </c>
      <c r="D75" t="str">
        <f t="shared" si="1"/>
        <v>NW U1, NW N1, NW D1, NW W1 + NW (I+E+C+V) 1Dobře/3. místo</v>
      </c>
      <c r="E75">
        <v>5</v>
      </c>
    </row>
    <row r="76" spans="1:5" x14ac:dyDescent="0.25">
      <c r="B76" t="s">
        <v>80</v>
      </c>
      <c r="C76" t="s">
        <v>350</v>
      </c>
      <c r="D76" t="str">
        <f t="shared" si="1"/>
        <v>A2Dobře/3. místo</v>
      </c>
      <c r="E76">
        <v>5</v>
      </c>
    </row>
    <row r="77" spans="1:5" x14ac:dyDescent="0.25">
      <c r="B77" t="s">
        <v>81</v>
      </c>
      <c r="C77" t="s">
        <v>350</v>
      </c>
      <c r="D77" t="str">
        <f t="shared" si="1"/>
        <v>MD2, HtM2, F2, DwD2Dobře/3. místo</v>
      </c>
      <c r="E77">
        <v>5</v>
      </c>
    </row>
    <row r="78" spans="1:5" x14ac:dyDescent="0.25">
      <c r="B78" t="s">
        <v>337</v>
      </c>
      <c r="C78" t="s">
        <v>350</v>
      </c>
      <c r="D78" t="str">
        <f t="shared" si="1"/>
        <v>OB1, RO-1Dobře/3. místo</v>
      </c>
      <c r="E78">
        <v>5</v>
      </c>
    </row>
    <row r="79" spans="1:5" x14ac:dyDescent="0.25">
      <c r="A79" t="s">
        <v>338</v>
      </c>
      <c r="B79" t="s">
        <v>82</v>
      </c>
      <c r="C79" t="s">
        <v>350</v>
      </c>
      <c r="D79" t="str">
        <f t="shared" si="1"/>
        <v>ZPU-2, ZPU-S, ZPS2, ZPO2, ZZO2, IBGH-2, FPr.2, UPr.2, GPr.2, SPr.2, StPr.2Dobře/3. místo</v>
      </c>
      <c r="E79">
        <v>10</v>
      </c>
    </row>
    <row r="80" spans="1:5" x14ac:dyDescent="0.25">
      <c r="B80" t="s">
        <v>83</v>
      </c>
      <c r="C80" t="s">
        <v>350</v>
      </c>
      <c r="D80" t="str">
        <f t="shared" si="1"/>
        <v>ZZP2, ZTV2, ZZS2, ZLP2, ZVP2, IRO-WB, IRO-FB, IRO-LB, IRO-TB, IRO-FLB, IRO-MTB, ZZP(C), ZTV(C), ZLP(C), ZVP(C)Dobře/3. místo</v>
      </c>
      <c r="E80">
        <v>10</v>
      </c>
    </row>
    <row r="81" spans="1:5" x14ac:dyDescent="0.25">
      <c r="B81" t="s">
        <v>339</v>
      </c>
      <c r="C81" t="s">
        <v>350</v>
      </c>
      <c r="D81" t="str">
        <f t="shared" si="1"/>
        <v>NW U2, NW N2, NW D2, NW W2 + NW (I+E+C+V) 2Dobře/3. místo</v>
      </c>
      <c r="E81">
        <v>10</v>
      </c>
    </row>
    <row r="82" spans="1:5" x14ac:dyDescent="0.25">
      <c r="B82" t="s">
        <v>84</v>
      </c>
      <c r="C82" t="s">
        <v>350</v>
      </c>
      <c r="D82" t="str">
        <f t="shared" si="1"/>
        <v>MD3, HtM3, F3, DwD3Dobře/3. místo</v>
      </c>
      <c r="E82">
        <v>10</v>
      </c>
    </row>
    <row r="83" spans="1:5" x14ac:dyDescent="0.25">
      <c r="B83" t="s">
        <v>340</v>
      </c>
      <c r="C83" t="s">
        <v>350</v>
      </c>
      <c r="D83" t="str">
        <f t="shared" si="1"/>
        <v>OB2, RO-2Dobře/3. místo</v>
      </c>
      <c r="E83">
        <v>10</v>
      </c>
    </row>
    <row r="84" spans="1:5" x14ac:dyDescent="0.25">
      <c r="A84" t="s">
        <v>341</v>
      </c>
      <c r="B84" t="s">
        <v>342</v>
      </c>
      <c r="C84" t="s">
        <v>350</v>
      </c>
      <c r="D84" t="str">
        <f t="shared" si="1"/>
        <v>ZZO3, IBGH-3, IFH-2, FPr.3, Upr.3, GPr.3, SPr.3, StPr.3Dobře/3. místo</v>
      </c>
      <c r="E84">
        <v>15</v>
      </c>
    </row>
    <row r="85" spans="1:5" x14ac:dyDescent="0.25">
      <c r="B85" t="s">
        <v>343</v>
      </c>
      <c r="C85" t="s">
        <v>350</v>
      </c>
      <c r="D85" t="str">
        <f t="shared" si="1"/>
        <v>ZZP3, ZTV3, ZZS3, ZLP3, ZVP3, ZPJDobře/3. místo</v>
      </c>
      <c r="E85">
        <v>15</v>
      </c>
    </row>
    <row r="86" spans="1:5" x14ac:dyDescent="0.25">
      <c r="B86" t="s">
        <v>344</v>
      </c>
      <c r="C86" t="s">
        <v>350</v>
      </c>
      <c r="D86" t="str">
        <f t="shared" si="1"/>
        <v>NW U3, NW N3, NW D3, NW W3 + NW (I+E+C+V) 3 + NW (I+E+C+V) 4Dobře/3. místo</v>
      </c>
      <c r="E86">
        <v>15</v>
      </c>
    </row>
    <row r="87" spans="1:5" x14ac:dyDescent="0.25">
      <c r="B87" t="s">
        <v>345</v>
      </c>
      <c r="C87" t="s">
        <v>350</v>
      </c>
      <c r="D87" t="str">
        <f t="shared" si="1"/>
        <v>OB3, RO-3, FCI-ROBDobře/3. místo</v>
      </c>
      <c r="E87">
        <v>15</v>
      </c>
    </row>
    <row r="88" spans="1:5" x14ac:dyDescent="0.25">
      <c r="B88" t="s">
        <v>346</v>
      </c>
      <c r="C88" t="s">
        <v>350</v>
      </c>
      <c r="D88" t="str">
        <f t="shared" ref="D88:D124" si="2">CONCATENATE(B88,C88)</f>
        <v>A3Dobře/3. místo</v>
      </c>
      <c r="E88">
        <v>15</v>
      </c>
    </row>
    <row r="89" spans="1:5" x14ac:dyDescent="0.25">
      <c r="B89" t="s">
        <v>351</v>
      </c>
      <c r="D89" t="str">
        <f t="shared" si="2"/>
        <v>ZVV1 a IGP 1</v>
      </c>
      <c r="E89">
        <v>150</v>
      </c>
    </row>
    <row r="90" spans="1:5" x14ac:dyDescent="0.25">
      <c r="B90" t="s">
        <v>352</v>
      </c>
      <c r="D90" t="str">
        <f t="shared" si="2"/>
        <v>ZVV2 a IGP 2</v>
      </c>
      <c r="E90">
        <v>170</v>
      </c>
    </row>
    <row r="91" spans="1:5" x14ac:dyDescent="0.25">
      <c r="B91" t="s">
        <v>353</v>
      </c>
      <c r="D91" t="str">
        <f t="shared" si="2"/>
        <v>ZVV3 a IGP 3</v>
      </c>
      <c r="E91">
        <v>200</v>
      </c>
    </row>
    <row r="92" spans="1:5" x14ac:dyDescent="0.25">
      <c r="B92" t="s">
        <v>354</v>
      </c>
      <c r="C92" t="s">
        <v>355</v>
      </c>
      <c r="D92" t="str">
        <f t="shared" si="2"/>
        <v>coursingzískání licence</v>
      </c>
      <c r="E92">
        <v>30</v>
      </c>
    </row>
    <row r="93" spans="1:5" x14ac:dyDescent="0.25">
      <c r="B93" t="s">
        <v>85</v>
      </c>
      <c r="C93" t="s">
        <v>355</v>
      </c>
      <c r="D93" t="str">
        <f t="shared" si="2"/>
        <v>canisterapeutická zkouškazískání licence</v>
      </c>
      <c r="E93">
        <v>60</v>
      </c>
    </row>
    <row r="94" spans="1:5" x14ac:dyDescent="0.25">
      <c r="B94" t="s">
        <v>86</v>
      </c>
      <c r="C94" t="s">
        <v>356</v>
      </c>
      <c r="D94" t="str">
        <f t="shared" si="2"/>
        <v>coursing - závod1. místo (coursing)</v>
      </c>
      <c r="E94">
        <v>20</v>
      </c>
    </row>
    <row r="95" spans="1:5" x14ac:dyDescent="0.25">
      <c r="B95" t="s">
        <v>87</v>
      </c>
      <c r="C95" t="s">
        <v>356</v>
      </c>
      <c r="D95" t="str">
        <f t="shared" si="2"/>
        <v>coursing - interní závody, memoriál aj. 1. místo (coursing)</v>
      </c>
      <c r="E95">
        <v>30</v>
      </c>
    </row>
    <row r="96" spans="1:5" x14ac:dyDescent="0.25">
      <c r="B96" t="s">
        <v>88</v>
      </c>
      <c r="C96" t="s">
        <v>356</v>
      </c>
      <c r="D96" t="str">
        <f t="shared" si="2"/>
        <v>coursing - Mistrovství ČR1. místo (coursing)</v>
      </c>
      <c r="E96">
        <v>50</v>
      </c>
    </row>
    <row r="97" spans="2:5" x14ac:dyDescent="0.25">
      <c r="B97" t="s">
        <v>89</v>
      </c>
      <c r="C97" t="s">
        <v>356</v>
      </c>
      <c r="D97" t="str">
        <f t="shared" si="2"/>
        <v>coursing - Mistrovství EU a Světa1. místo (coursing)</v>
      </c>
      <c r="E97">
        <v>70</v>
      </c>
    </row>
    <row r="98" spans="2:5" x14ac:dyDescent="0.25">
      <c r="B98" t="s">
        <v>86</v>
      </c>
      <c r="C98" t="s">
        <v>357</v>
      </c>
      <c r="D98" t="str">
        <f t="shared" si="2"/>
        <v>coursing - závod2. místo (coursing)</v>
      </c>
      <c r="E98">
        <v>15</v>
      </c>
    </row>
    <row r="99" spans="2:5" x14ac:dyDescent="0.25">
      <c r="B99" t="s">
        <v>87</v>
      </c>
      <c r="C99" t="s">
        <v>357</v>
      </c>
      <c r="D99" t="str">
        <f t="shared" si="2"/>
        <v>coursing - interní závody, memoriál aj. 2. místo (coursing)</v>
      </c>
      <c r="E99">
        <v>25</v>
      </c>
    </row>
    <row r="100" spans="2:5" x14ac:dyDescent="0.25">
      <c r="B100" t="s">
        <v>88</v>
      </c>
      <c r="C100" t="s">
        <v>357</v>
      </c>
      <c r="D100" t="str">
        <f t="shared" si="2"/>
        <v>coursing - Mistrovství ČR2. místo (coursing)</v>
      </c>
      <c r="E100">
        <v>45</v>
      </c>
    </row>
    <row r="101" spans="2:5" x14ac:dyDescent="0.25">
      <c r="B101" t="s">
        <v>89</v>
      </c>
      <c r="C101" t="s">
        <v>357</v>
      </c>
      <c r="D101" t="str">
        <f t="shared" si="2"/>
        <v>coursing - Mistrovství EU a Světa2. místo (coursing)</v>
      </c>
      <c r="E101">
        <v>65</v>
      </c>
    </row>
    <row r="102" spans="2:5" x14ac:dyDescent="0.25">
      <c r="B102" t="s">
        <v>86</v>
      </c>
      <c r="C102" t="s">
        <v>358</v>
      </c>
      <c r="D102" t="str">
        <f t="shared" si="2"/>
        <v>coursing - závod3. místo (coursing)</v>
      </c>
      <c r="E102">
        <v>10</v>
      </c>
    </row>
    <row r="103" spans="2:5" x14ac:dyDescent="0.25">
      <c r="B103" t="s">
        <v>87</v>
      </c>
      <c r="C103" t="s">
        <v>358</v>
      </c>
      <c r="D103" t="str">
        <f t="shared" si="2"/>
        <v>coursing - interní závody, memoriál aj. 3. místo (coursing)</v>
      </c>
      <c r="E103">
        <v>20</v>
      </c>
    </row>
    <row r="104" spans="2:5" x14ac:dyDescent="0.25">
      <c r="B104" t="s">
        <v>88</v>
      </c>
      <c r="C104" t="s">
        <v>358</v>
      </c>
      <c r="D104" t="str">
        <f t="shared" si="2"/>
        <v>coursing - Mistrovství ČR3. místo (coursing)</v>
      </c>
      <c r="E104">
        <v>40</v>
      </c>
    </row>
    <row r="105" spans="2:5" x14ac:dyDescent="0.25">
      <c r="B105" t="s">
        <v>89</v>
      </c>
      <c r="C105" t="s">
        <v>358</v>
      </c>
      <c r="D105" t="str">
        <f t="shared" si="2"/>
        <v>coursing - Mistrovství EU a Světa3. místo (coursing)</v>
      </c>
      <c r="E105">
        <v>60</v>
      </c>
    </row>
    <row r="106" spans="2:5" x14ac:dyDescent="0.25">
      <c r="B106" t="s">
        <v>86</v>
      </c>
      <c r="C106" t="s">
        <v>359</v>
      </c>
      <c r="D106" t="str">
        <f t="shared" si="2"/>
        <v>coursing - závod4. místo (coursing)</v>
      </c>
      <c r="E106">
        <v>5</v>
      </c>
    </row>
    <row r="107" spans="2:5" x14ac:dyDescent="0.25">
      <c r="B107" t="s">
        <v>87</v>
      </c>
      <c r="C107" t="s">
        <v>359</v>
      </c>
      <c r="D107" t="str">
        <f t="shared" si="2"/>
        <v>coursing - interní závody, memoriál aj. 4. místo (coursing)</v>
      </c>
      <c r="E107">
        <v>15</v>
      </c>
    </row>
    <row r="108" spans="2:5" x14ac:dyDescent="0.25">
      <c r="B108" t="s">
        <v>88</v>
      </c>
      <c r="C108" t="s">
        <v>359</v>
      </c>
      <c r="D108" t="str">
        <f t="shared" si="2"/>
        <v>coursing - Mistrovství ČR4. místo (coursing)</v>
      </c>
      <c r="E108">
        <v>35</v>
      </c>
    </row>
    <row r="109" spans="2:5" x14ac:dyDescent="0.25">
      <c r="B109" t="s">
        <v>89</v>
      </c>
      <c r="C109" t="s">
        <v>359</v>
      </c>
      <c r="D109" t="str">
        <f t="shared" si="2"/>
        <v>coursing - Mistrovství EU a Světa4. místo (coursing)</v>
      </c>
      <c r="E109">
        <v>55</v>
      </c>
    </row>
    <row r="110" spans="2:5" x14ac:dyDescent="0.25">
      <c r="B110" t="s">
        <v>325</v>
      </c>
      <c r="C110" t="s">
        <v>328</v>
      </c>
      <c r="D110" t="str">
        <f t="shared" si="2"/>
        <v>Canicross/Bikejoring/Scooter/(Hard)Dog race/a jiné1. místo (pro cc, bj, scooter)</v>
      </c>
      <c r="E110">
        <v>30</v>
      </c>
    </row>
    <row r="111" spans="2:5" x14ac:dyDescent="0.25">
      <c r="B111" t="s">
        <v>325</v>
      </c>
      <c r="C111" t="s">
        <v>327</v>
      </c>
      <c r="D111" t="str">
        <f t="shared" si="2"/>
        <v>Canicross/Bikejoring/Scooter/(Hard)Dog race/a jiné2. místo (pro cc, bj, scooter)</v>
      </c>
      <c r="E111">
        <v>25</v>
      </c>
    </row>
    <row r="112" spans="2:5" x14ac:dyDescent="0.25">
      <c r="B112" t="s">
        <v>325</v>
      </c>
      <c r="C112" t="s">
        <v>329</v>
      </c>
      <c r="D112" t="str">
        <f t="shared" si="2"/>
        <v>Canicross/Bikejoring/Scooter/(Hard)Dog race/a jiné3. místo (pro cc, bj, scooter)</v>
      </c>
      <c r="E112">
        <v>20</v>
      </c>
    </row>
    <row r="113" spans="2:5" x14ac:dyDescent="0.25">
      <c r="B113" t="s">
        <v>325</v>
      </c>
      <c r="C113" t="s">
        <v>330</v>
      </c>
      <c r="D113" t="str">
        <f t="shared" si="2"/>
        <v>Canicross/Bikejoring/Scooter/(Hard)Dog race/a jiné4. místo (pro cc, bj, scooter)</v>
      </c>
      <c r="E113">
        <v>15</v>
      </c>
    </row>
    <row r="114" spans="2:5" x14ac:dyDescent="0.25">
      <c r="B114" t="s">
        <v>325</v>
      </c>
      <c r="C114" t="s">
        <v>331</v>
      </c>
      <c r="D114" t="str">
        <f t="shared" si="2"/>
        <v>Canicross/Bikejoring/Scooter/(Hard)Dog race/a jinéúčast (pro cc, bj, scooter)</v>
      </c>
      <c r="E114">
        <v>5</v>
      </c>
    </row>
    <row r="115" spans="2:5" x14ac:dyDescent="0.25">
      <c r="B115" t="s">
        <v>326</v>
      </c>
      <c r="C115" t="s">
        <v>328</v>
      </c>
      <c r="D115" t="str">
        <f t="shared" si="2"/>
        <v>Mistrovství canicrossu pod záštitou ČKRR1. místo (pro cc, bj, scooter)</v>
      </c>
      <c r="E115">
        <f>E110+30</f>
        <v>60</v>
      </c>
    </row>
    <row r="116" spans="2:5" x14ac:dyDescent="0.25">
      <c r="B116" t="s">
        <v>326</v>
      </c>
      <c r="C116" t="s">
        <v>327</v>
      </c>
      <c r="D116" t="str">
        <f t="shared" si="2"/>
        <v>Mistrovství canicrossu pod záštitou ČKRR2. místo (pro cc, bj, scooter)</v>
      </c>
      <c r="E116">
        <f t="shared" ref="E116:E118" si="3">E111+30</f>
        <v>55</v>
      </c>
    </row>
    <row r="117" spans="2:5" x14ac:dyDescent="0.25">
      <c r="B117" t="s">
        <v>326</v>
      </c>
      <c r="C117" t="s">
        <v>329</v>
      </c>
      <c r="D117" t="str">
        <f t="shared" si="2"/>
        <v>Mistrovství canicrossu pod záštitou ČKRR3. místo (pro cc, bj, scooter)</v>
      </c>
      <c r="E117">
        <f t="shared" si="3"/>
        <v>50</v>
      </c>
    </row>
    <row r="118" spans="2:5" x14ac:dyDescent="0.25">
      <c r="B118" t="s">
        <v>326</v>
      </c>
      <c r="C118" t="s">
        <v>330</v>
      </c>
      <c r="D118" t="str">
        <f t="shared" si="2"/>
        <v>Mistrovství canicrossu pod záštitou ČKRR4. místo (pro cc, bj, scooter)</v>
      </c>
      <c r="E118">
        <f t="shared" si="3"/>
        <v>45</v>
      </c>
    </row>
    <row r="119" spans="2:5" x14ac:dyDescent="0.25">
      <c r="B119" t="s">
        <v>326</v>
      </c>
      <c r="C119" t="s">
        <v>331</v>
      </c>
      <c r="D119" t="str">
        <f t="shared" si="2"/>
        <v>Mistrovství canicrossu pod záštitou ČKRRúčast (pro cc, bj, scooter)</v>
      </c>
      <c r="E119">
        <f>E114+15</f>
        <v>20</v>
      </c>
    </row>
    <row r="120" spans="2:5" x14ac:dyDescent="0.25">
      <c r="B120" t="s">
        <v>360</v>
      </c>
      <c r="C120" t="s">
        <v>328</v>
      </c>
      <c r="D120" t="str">
        <f t="shared" si="2"/>
        <v>Mistrovství canicross EU a Světa1. místo (pro cc, bj, scooter)</v>
      </c>
      <c r="E120">
        <f>E115+50</f>
        <v>110</v>
      </c>
    </row>
    <row r="121" spans="2:5" x14ac:dyDescent="0.25">
      <c r="B121" t="s">
        <v>360</v>
      </c>
      <c r="C121" t="s">
        <v>327</v>
      </c>
      <c r="D121" t="str">
        <f t="shared" si="2"/>
        <v>Mistrovství canicross EU a Světa2. místo (pro cc, bj, scooter)</v>
      </c>
      <c r="E121">
        <f t="shared" ref="E121:E124" si="4">E116+50</f>
        <v>105</v>
      </c>
    </row>
    <row r="122" spans="2:5" x14ac:dyDescent="0.25">
      <c r="B122" t="s">
        <v>360</v>
      </c>
      <c r="C122" t="s">
        <v>329</v>
      </c>
      <c r="D122" t="str">
        <f t="shared" si="2"/>
        <v>Mistrovství canicross EU a Světa3. místo (pro cc, bj, scooter)</v>
      </c>
      <c r="E122">
        <f t="shared" si="4"/>
        <v>100</v>
      </c>
    </row>
    <row r="123" spans="2:5" x14ac:dyDescent="0.25">
      <c r="B123" t="s">
        <v>360</v>
      </c>
      <c r="C123" t="s">
        <v>330</v>
      </c>
      <c r="D123" t="str">
        <f t="shared" si="2"/>
        <v>Mistrovství canicross EU a Světa4. místo (pro cc, bj, scooter)</v>
      </c>
      <c r="E123">
        <f t="shared" si="4"/>
        <v>95</v>
      </c>
    </row>
    <row r="124" spans="2:5" x14ac:dyDescent="0.25">
      <c r="B124" t="s">
        <v>360</v>
      </c>
      <c r="C124" t="s">
        <v>331</v>
      </c>
      <c r="D124" t="str">
        <f t="shared" si="2"/>
        <v>Mistrovství canicross EU a Světaúčast (pro cc, bj, scooter)</v>
      </c>
      <c r="E124">
        <f t="shared" si="4"/>
        <v>70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Nej pes, fena, mladí, veterani</vt:lpstr>
      <vt:lpstr>zdroje nej pes</vt:lpstr>
      <vt:lpstr>Sportovní pes fena</vt:lpstr>
      <vt:lpstr>Lovecky pes</vt:lpstr>
      <vt:lpstr>zdroje lovecky pes</vt:lpstr>
      <vt:lpstr>sampion podminky</vt:lpstr>
      <vt:lpstr>sportovni pes_zdroje02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Janička</dc:creator>
  <cp:lastModifiedBy>Janička</cp:lastModifiedBy>
  <cp:revision>2</cp:revision>
  <dcterms:created xsi:type="dcterms:W3CDTF">2023-11-22T16:09:34Z</dcterms:created>
  <dcterms:modified xsi:type="dcterms:W3CDTF">2026-01-26T18:48:23Z</dcterms:modified>
  <dc:language>en-US</dc:language>
</cp:coreProperties>
</file>